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9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9" i="1"/>
  <c r="I8" i="1"/>
  <c r="I7" i="1"/>
  <c r="I6" i="1"/>
  <c r="I5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<sst xmlns="http://schemas.openxmlformats.org/spreadsheetml/2006/main" count="119" uniqueCount="75">
  <si>
    <t>Stanje</t>
  </si>
  <si>
    <t>Plitvička jezera, Prošćansko jezero</t>
  </si>
  <si>
    <t>HR-J_1B</t>
  </si>
  <si>
    <t>CSLN022</t>
  </si>
  <si>
    <t xml:space="preserve">Plitvička jezera, jezero Kozjak </t>
  </si>
  <si>
    <t>HR-J_1A</t>
  </si>
  <si>
    <t>CSLN018</t>
  </si>
  <si>
    <t>Jezero Vrana Cres</t>
  </si>
  <si>
    <t>HR-J_2</t>
  </si>
  <si>
    <t>JOLN001</t>
  </si>
  <si>
    <t>Vransko jezero, motel</t>
  </si>
  <si>
    <t>HR-J_4</t>
  </si>
  <si>
    <t>JKLN001</t>
  </si>
  <si>
    <t>Visovačko jezero, Visovac</t>
  </si>
  <si>
    <t>HR-J_5</t>
  </si>
  <si>
    <t>JKLN002</t>
  </si>
  <si>
    <t>Baćinska jezera, jezero Crniševo</t>
  </si>
  <si>
    <t>HR-J_3</t>
  </si>
  <si>
    <t>JKLN003</t>
  </si>
  <si>
    <t>Baćinska jezera, jezero Oćuša</t>
  </si>
  <si>
    <t xml:space="preserve">KPK - Mn </t>
  </si>
  <si>
    <t>(m)</t>
  </si>
  <si>
    <t>(mgO₂/l)</t>
  </si>
  <si>
    <t>(mgN/l)</t>
  </si>
  <si>
    <t>(mgP/l)</t>
  </si>
  <si>
    <t>ocjena</t>
  </si>
  <si>
    <t>arsen</t>
  </si>
  <si>
    <t>bakar</t>
  </si>
  <si>
    <t>cink</t>
  </si>
  <si>
    <t>krom</t>
  </si>
  <si>
    <t xml:space="preserve"> fluroidi PGK</t>
  </si>
  <si>
    <t>fluoridi MGK</t>
  </si>
  <si>
    <t>AOX</t>
  </si>
  <si>
    <t>PCB</t>
  </si>
  <si>
    <t>specifične onečišćujuće tvari</t>
  </si>
  <si>
    <t>μg/L</t>
  </si>
  <si>
    <t>mg/L</t>
  </si>
  <si>
    <t>stanje</t>
  </si>
  <si>
    <t>EKOLOŠKO STANJE</t>
  </si>
  <si>
    <t>šifra</t>
  </si>
  <si>
    <t>naziv</t>
  </si>
  <si>
    <t>opća degradacija</t>
  </si>
  <si>
    <t>trofija</t>
  </si>
  <si>
    <t>fitoplankton</t>
  </si>
  <si>
    <t>fitobentos</t>
  </si>
  <si>
    <t>oznaka tipa</t>
  </si>
  <si>
    <t>oznaka vodnog tijela</t>
  </si>
  <si>
    <t>mjerna postaja</t>
  </si>
  <si>
    <t>redni broj</t>
  </si>
  <si>
    <t>makrofita</t>
  </si>
  <si>
    <t>makro-zoobentos</t>
  </si>
  <si>
    <t>ribe</t>
  </si>
  <si>
    <t>biološki elementi kakvoće</t>
  </si>
  <si>
    <t>pro-zirnost</t>
  </si>
  <si>
    <t xml:space="preserve">nitrati </t>
  </si>
  <si>
    <t xml:space="preserve">ukupni fosfor </t>
  </si>
  <si>
    <t>fizikalno - kemijski elementi kakvoće</t>
  </si>
  <si>
    <t>morfologija</t>
  </si>
  <si>
    <t>hidromorfološki elementi kakvoće</t>
  </si>
  <si>
    <t>hidrologija</t>
  </si>
  <si>
    <t>DOBRO</t>
  </si>
  <si>
    <t>UMJERENO</t>
  </si>
  <si>
    <t>30120S</t>
  </si>
  <si>
    <t>&lt;0,02</t>
  </si>
  <si>
    <t>&lt;20</t>
  </si>
  <si>
    <t>VRLO DOBRO</t>
  </si>
  <si>
    <t>NIJE DOBRO</t>
  </si>
  <si>
    <t>Prilog 4. Pregled ekološkog stanja na mjernim postajama prirodnih jezera u 2019. godini</t>
  </si>
  <si>
    <t>Jezero Kuti</t>
  </si>
  <si>
    <t>P2_3</t>
  </si>
  <si>
    <t>P1_2-NEP</t>
  </si>
  <si>
    <t>&lt;0,23</t>
  </si>
  <si>
    <t>&lt;0,002</t>
  </si>
  <si>
    <t>&lt;1</t>
  </si>
  <si>
    <t>&lt;0,3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</si>
</sst>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2" fontId="0" fillId="2" borderId="1" xfId="0" applyNumberFormat="1" applyFill="1" applyBorder="1" applyAlignment="1"/>
    <xf numFmtId="2" fontId="0" fillId="3" borderId="1" xfId="0" applyNumberFormat="1" applyFill="1" applyBorder="1" applyAlignment="1"/>
    <xf numFmtId="2" fontId="0" fillId="4" borderId="1" xfId="0" applyNumberFormat="1" applyFill="1" applyBorder="1" applyAlignment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NumberFormat="1" applyFill="1" applyBorder="1" applyAlignment="1"/>
    <xf numFmtId="0" fontId="0" fillId="2" borderId="1" xfId="0" applyNumberFormat="1" applyFill="1" applyBorder="1" applyAlignment="1"/>
    <xf numFmtId="0" fontId="0" fillId="4" borderId="1" xfId="0" applyNumberForma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6" style="7" customWidth="1"/>
    <col min="2" max="2" width="9.140625" style="2"/>
    <col min="3" max="3" width="27.5703125" style="2" customWidth="1"/>
    <col min="4" max="10" width="9.140625" style="2"/>
    <col min="11" max="11" width="14.140625" style="2" customWidth="1"/>
    <col min="12" max="15" width="9.140625" style="2"/>
    <col min="16" max="16" width="17.140625" style="2" customWidth="1"/>
    <col min="17" max="24" width="9.140625" style="2"/>
    <col min="25" max="25" width="13.5703125" style="2" customWidth="1"/>
    <col min="26" max="29" width="9.140625" style="2"/>
    <col min="30" max="30" width="14.42578125" style="2" customWidth="1"/>
    <col min="31" max="16384" width="9.140625" style="2"/>
  </cols>
  <sheetData>
    <row r="1" spans="1:30" x14ac:dyDescent="0.25">
      <c r="A1" s="30" t="s">
        <v>67</v>
      </c>
    </row>
    <row r="3" spans="1:30" ht="60" x14ac:dyDescent="0.25">
      <c r="A3" s="1" t="s">
        <v>48</v>
      </c>
      <c r="B3" s="28" t="s">
        <v>47</v>
      </c>
      <c r="C3" s="29"/>
      <c r="D3" s="5" t="s">
        <v>45</v>
      </c>
      <c r="E3" s="5" t="s">
        <v>46</v>
      </c>
      <c r="F3" s="1" t="s">
        <v>43</v>
      </c>
      <c r="G3" s="1" t="s">
        <v>44</v>
      </c>
      <c r="H3" s="1" t="s">
        <v>49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20</v>
      </c>
      <c r="N3" s="1" t="s">
        <v>54</v>
      </c>
      <c r="O3" s="1" t="s">
        <v>55</v>
      </c>
      <c r="P3" s="1" t="s">
        <v>56</v>
      </c>
      <c r="Q3" s="1" t="s">
        <v>26</v>
      </c>
      <c r="R3" s="1" t="s">
        <v>27</v>
      </c>
      <c r="S3" s="1" t="s">
        <v>28</v>
      </c>
      <c r="T3" s="1" t="s">
        <v>29</v>
      </c>
      <c r="U3" s="22" t="s">
        <v>30</v>
      </c>
      <c r="V3" s="22" t="s">
        <v>31</v>
      </c>
      <c r="W3" s="22" t="s">
        <v>32</v>
      </c>
      <c r="X3" s="22" t="s">
        <v>33</v>
      </c>
      <c r="Y3" s="1" t="s">
        <v>34</v>
      </c>
      <c r="Z3" s="1" t="s">
        <v>59</v>
      </c>
      <c r="AA3" s="1" t="s">
        <v>57</v>
      </c>
      <c r="AB3" s="1" t="s">
        <v>58</v>
      </c>
      <c r="AC3" s="1"/>
      <c r="AD3" s="1" t="s">
        <v>38</v>
      </c>
    </row>
    <row r="4" spans="1:30" ht="45" x14ac:dyDescent="0.25">
      <c r="A4" s="1"/>
      <c r="B4" s="5" t="s">
        <v>39</v>
      </c>
      <c r="C4" s="5" t="s">
        <v>40</v>
      </c>
      <c r="D4" s="5"/>
      <c r="E4" s="5"/>
      <c r="F4" s="1" t="s">
        <v>42</v>
      </c>
      <c r="G4" s="1" t="s">
        <v>42</v>
      </c>
      <c r="H4" s="1" t="s">
        <v>41</v>
      </c>
      <c r="I4" s="1" t="s">
        <v>42</v>
      </c>
      <c r="J4" s="1" t="s">
        <v>41</v>
      </c>
      <c r="K4" s="1" t="s">
        <v>0</v>
      </c>
      <c r="L4" s="1" t="s">
        <v>21</v>
      </c>
      <c r="M4" s="1" t="s">
        <v>22</v>
      </c>
      <c r="N4" s="1" t="s">
        <v>23</v>
      </c>
      <c r="O4" s="1" t="s">
        <v>24</v>
      </c>
      <c r="P4" s="1" t="s">
        <v>37</v>
      </c>
      <c r="Q4" s="1" t="s">
        <v>35</v>
      </c>
      <c r="R4" s="1" t="s">
        <v>35</v>
      </c>
      <c r="S4" s="1" t="s">
        <v>35</v>
      </c>
      <c r="T4" s="1" t="s">
        <v>35</v>
      </c>
      <c r="U4" s="1" t="s">
        <v>36</v>
      </c>
      <c r="V4" s="1" t="s">
        <v>35</v>
      </c>
      <c r="W4" s="1" t="s">
        <v>35</v>
      </c>
      <c r="X4" s="1" t="s">
        <v>35</v>
      </c>
      <c r="Y4" s="1" t="s">
        <v>37</v>
      </c>
      <c r="Z4" s="1" t="s">
        <v>25</v>
      </c>
      <c r="AA4" s="1" t="s">
        <v>25</v>
      </c>
      <c r="AB4" s="1" t="s">
        <v>25</v>
      </c>
      <c r="AC4" s="1" t="s">
        <v>25</v>
      </c>
      <c r="AD4" s="1"/>
    </row>
    <row r="5" spans="1:30" s="3" customFormat="1" x14ac:dyDescent="0.25">
      <c r="A5" s="6">
        <v>1</v>
      </c>
      <c r="B5" s="8">
        <v>19000</v>
      </c>
      <c r="C5" s="4" t="s">
        <v>1</v>
      </c>
      <c r="D5" s="4" t="s">
        <v>2</v>
      </c>
      <c r="E5" s="4" t="s">
        <v>3</v>
      </c>
      <c r="F5" s="12">
        <v>0.68333333333333324</v>
      </c>
      <c r="G5" s="13">
        <f>(0.92+0.9+0.95)/3</f>
        <v>0.92333333333333334</v>
      </c>
      <c r="H5" s="12">
        <v>0.85</v>
      </c>
      <c r="I5" s="13">
        <f>(1.11+1.21+0.78+1.42+1.4)/5</f>
        <v>1.1839999999999999</v>
      </c>
      <c r="J5" s="9">
        <v>0.61</v>
      </c>
      <c r="K5" s="15" t="s">
        <v>60</v>
      </c>
      <c r="L5" s="18">
        <v>5.35</v>
      </c>
      <c r="M5" s="17">
        <v>1.483333</v>
      </c>
      <c r="N5" s="17">
        <v>0.55000000000000004</v>
      </c>
      <c r="O5" s="17">
        <v>1.3833E-2</v>
      </c>
      <c r="P5" s="15" t="s">
        <v>60</v>
      </c>
      <c r="Q5" s="17">
        <v>0.16700000000000001</v>
      </c>
      <c r="R5" s="17">
        <v>1.008</v>
      </c>
      <c r="S5" s="17">
        <v>2.8532000000000002</v>
      </c>
      <c r="T5" s="17">
        <v>0.22140000000000001</v>
      </c>
      <c r="U5" s="17">
        <v>32</v>
      </c>
      <c r="V5" s="17">
        <v>39</v>
      </c>
      <c r="W5" s="20" t="s">
        <v>64</v>
      </c>
      <c r="X5" s="17">
        <v>0</v>
      </c>
      <c r="Y5" s="21" t="s">
        <v>60</v>
      </c>
      <c r="Z5" s="6"/>
      <c r="AA5" s="6"/>
      <c r="AB5" s="6"/>
      <c r="AC5" s="6"/>
      <c r="AD5" s="15" t="s">
        <v>60</v>
      </c>
    </row>
    <row r="6" spans="1:30" s="3" customFormat="1" x14ac:dyDescent="0.25">
      <c r="A6" s="6">
        <v>2</v>
      </c>
      <c r="B6" s="8">
        <v>19001</v>
      </c>
      <c r="C6" s="4" t="s">
        <v>4</v>
      </c>
      <c r="D6" s="4" t="s">
        <v>5</v>
      </c>
      <c r="E6" s="4" t="s">
        <v>6</v>
      </c>
      <c r="F6" s="12">
        <v>0.79166666666666663</v>
      </c>
      <c r="G6" s="13">
        <f>(0.84+0.87+0.92)/3</f>
        <v>0.87666666666666659</v>
      </c>
      <c r="H6" s="12">
        <v>0.85</v>
      </c>
      <c r="I6" s="13">
        <f>(1.16+1.32+1.24+1.17+1.25)/5</f>
        <v>1.228</v>
      </c>
      <c r="J6" s="9">
        <v>0.77</v>
      </c>
      <c r="K6" s="15" t="s">
        <v>60</v>
      </c>
      <c r="L6" s="18">
        <v>8.3333329999999997</v>
      </c>
      <c r="M6" s="17">
        <v>1.3416669999999999</v>
      </c>
      <c r="N6" s="17">
        <v>0.505</v>
      </c>
      <c r="O6" s="17">
        <v>8.7500000000000008E-3</v>
      </c>
      <c r="P6" s="15" t="s">
        <v>60</v>
      </c>
      <c r="Q6" s="17">
        <v>0.22550000000000001</v>
      </c>
      <c r="R6" s="17">
        <v>1.1936</v>
      </c>
      <c r="S6" s="17">
        <v>2.6766000000000001</v>
      </c>
      <c r="T6" s="17">
        <v>0.17380000000000001</v>
      </c>
      <c r="U6" s="17">
        <v>34</v>
      </c>
      <c r="V6" s="17">
        <v>40</v>
      </c>
      <c r="W6" s="20" t="s">
        <v>64</v>
      </c>
      <c r="X6" s="17">
        <v>0</v>
      </c>
      <c r="Y6" s="21" t="s">
        <v>60</v>
      </c>
      <c r="Z6" s="6"/>
      <c r="AA6" s="6"/>
      <c r="AB6" s="6"/>
      <c r="AC6" s="6"/>
      <c r="AD6" s="15" t="s">
        <v>60</v>
      </c>
    </row>
    <row r="7" spans="1:30" s="3" customFormat="1" x14ac:dyDescent="0.25">
      <c r="A7" s="6">
        <v>3</v>
      </c>
      <c r="B7" s="8" t="s">
        <v>62</v>
      </c>
      <c r="C7" s="4" t="s">
        <v>7</v>
      </c>
      <c r="D7" s="4" t="s">
        <v>8</v>
      </c>
      <c r="E7" s="4" t="s">
        <v>9</v>
      </c>
      <c r="F7" s="13">
        <v>0.84666666666666668</v>
      </c>
      <c r="G7" s="12">
        <f>(0.82+0.78+0.8)/3</f>
        <v>0.80000000000000016</v>
      </c>
      <c r="H7" s="13">
        <v>0.95</v>
      </c>
      <c r="I7" s="13">
        <f>(1.01+0.91+1.1)/3</f>
        <v>1.0066666666666666</v>
      </c>
      <c r="J7" s="10">
        <v>0.83</v>
      </c>
      <c r="K7" s="15" t="s">
        <v>60</v>
      </c>
      <c r="L7" s="17">
        <v>11.483333</v>
      </c>
      <c r="M7" s="17">
        <v>1.233333</v>
      </c>
      <c r="N7" s="20" t="s">
        <v>63</v>
      </c>
      <c r="O7" s="18">
        <v>1.5583E-2</v>
      </c>
      <c r="P7" s="15" t="s">
        <v>60</v>
      </c>
      <c r="Q7" s="17">
        <v>0.6028</v>
      </c>
      <c r="R7" s="17">
        <v>1.4836</v>
      </c>
      <c r="S7" s="17">
        <v>6.1154000000000002</v>
      </c>
      <c r="T7" s="17">
        <v>0.12659999999999999</v>
      </c>
      <c r="U7" s="17">
        <v>40.799999999999997</v>
      </c>
      <c r="V7" s="17">
        <v>47</v>
      </c>
      <c r="W7" s="20" t="s">
        <v>64</v>
      </c>
      <c r="X7" s="17">
        <v>0</v>
      </c>
      <c r="Y7" s="21" t="s">
        <v>60</v>
      </c>
      <c r="Z7" s="6"/>
      <c r="AA7" s="6"/>
      <c r="AB7" s="6"/>
      <c r="AC7" s="6"/>
      <c r="AD7" s="15" t="s">
        <v>60</v>
      </c>
    </row>
    <row r="8" spans="1:30" s="3" customFormat="1" x14ac:dyDescent="0.25">
      <c r="A8" s="6">
        <v>4</v>
      </c>
      <c r="B8" s="8">
        <v>40311</v>
      </c>
      <c r="C8" s="4" t="s">
        <v>10</v>
      </c>
      <c r="D8" s="4" t="s">
        <v>11</v>
      </c>
      <c r="E8" s="4" t="s">
        <v>12</v>
      </c>
      <c r="F8" s="12">
        <v>0.79</v>
      </c>
      <c r="G8" s="13">
        <f>(0.82+0.78+0.83)/3</f>
        <v>0.81</v>
      </c>
      <c r="H8" s="13">
        <v>1</v>
      </c>
      <c r="I8" s="14">
        <f>(0.56+0.35+0.56)/3</f>
        <v>0.49000000000000005</v>
      </c>
      <c r="J8" s="11">
        <v>0.52</v>
      </c>
      <c r="K8" s="16" t="s">
        <v>61</v>
      </c>
      <c r="L8" s="18">
        <v>1.2</v>
      </c>
      <c r="M8" s="18">
        <v>6.7</v>
      </c>
      <c r="N8" s="17">
        <v>5.1666999999999998E-2</v>
      </c>
      <c r="O8" s="17">
        <v>1.5332999999999999E-2</v>
      </c>
      <c r="P8" s="15" t="s">
        <v>60</v>
      </c>
      <c r="Q8" s="17">
        <v>0.60188900000000001</v>
      </c>
      <c r="R8" s="17">
        <v>1.008</v>
      </c>
      <c r="S8" s="17">
        <v>2.7728890000000002</v>
      </c>
      <c r="T8" s="17">
        <v>0.279111</v>
      </c>
      <c r="U8" s="17">
        <v>13.555999999999999</v>
      </c>
      <c r="V8" s="17">
        <v>25</v>
      </c>
      <c r="W8" s="19">
        <v>68.666667000000004</v>
      </c>
      <c r="X8" s="17">
        <v>0</v>
      </c>
      <c r="Y8" s="16" t="s">
        <v>66</v>
      </c>
      <c r="Z8" s="6"/>
      <c r="AA8" s="6"/>
      <c r="AB8" s="6"/>
      <c r="AC8" s="6"/>
      <c r="AD8" s="16" t="s">
        <v>61</v>
      </c>
    </row>
    <row r="9" spans="1:30" s="3" customFormat="1" x14ac:dyDescent="0.25">
      <c r="A9" s="6">
        <v>5</v>
      </c>
      <c r="B9" s="8">
        <v>40420</v>
      </c>
      <c r="C9" s="4" t="s">
        <v>13</v>
      </c>
      <c r="D9" s="4" t="s">
        <v>14</v>
      </c>
      <c r="E9" s="4" t="s">
        <v>15</v>
      </c>
      <c r="F9" s="12">
        <v>0.77</v>
      </c>
      <c r="G9" s="12">
        <f>(0.8+0.79+0.81)/3</f>
        <v>0.80000000000000016</v>
      </c>
      <c r="H9" s="13">
        <v>1</v>
      </c>
      <c r="I9" s="13">
        <f>(1.08+0.99)/2</f>
        <v>1.0350000000000001</v>
      </c>
      <c r="J9" s="10">
        <v>0.84</v>
      </c>
      <c r="K9" s="15" t="s">
        <v>60</v>
      </c>
      <c r="L9" s="17">
        <v>6.0666669999999998</v>
      </c>
      <c r="M9" s="17">
        <v>1.2749999999999999</v>
      </c>
      <c r="N9" s="17">
        <v>0.18</v>
      </c>
      <c r="O9" s="17">
        <v>1.0200000000000001E-2</v>
      </c>
      <c r="P9" s="21" t="s">
        <v>65</v>
      </c>
      <c r="Q9" s="17">
        <v>0.25855600000000001</v>
      </c>
      <c r="R9" s="17">
        <v>0.82022200000000001</v>
      </c>
      <c r="S9" s="17">
        <v>3.5339999999999998</v>
      </c>
      <c r="T9" s="17">
        <v>0.22822200000000001</v>
      </c>
      <c r="U9" s="17">
        <v>51.889000000000003</v>
      </c>
      <c r="V9" s="17">
        <v>84</v>
      </c>
      <c r="W9" s="20" t="s">
        <v>64</v>
      </c>
      <c r="X9" s="17">
        <v>0</v>
      </c>
      <c r="Y9" s="21" t="s">
        <v>60</v>
      </c>
      <c r="Z9" s="6"/>
      <c r="AA9" s="6"/>
      <c r="AB9" s="6"/>
      <c r="AC9" s="6"/>
      <c r="AD9" s="15" t="s">
        <v>60</v>
      </c>
    </row>
    <row r="10" spans="1:30" s="3" customFormat="1" x14ac:dyDescent="0.25">
      <c r="A10" s="6">
        <v>6</v>
      </c>
      <c r="B10" s="8">
        <v>40520</v>
      </c>
      <c r="C10" s="4" t="s">
        <v>16</v>
      </c>
      <c r="D10" s="4" t="s">
        <v>17</v>
      </c>
      <c r="E10" s="4" t="s">
        <v>18</v>
      </c>
      <c r="F10" s="12">
        <v>0.73999999999999988</v>
      </c>
      <c r="G10" s="13">
        <f>(0.82+0.77+0.86)/3</f>
        <v>0.81666666666666654</v>
      </c>
      <c r="H10" s="13">
        <v>0.95</v>
      </c>
      <c r="I10" s="13">
        <v>1.1399999999999999</v>
      </c>
      <c r="J10" s="9">
        <v>0.73</v>
      </c>
      <c r="K10" s="15" t="s">
        <v>60</v>
      </c>
      <c r="L10" s="17">
        <v>6.2</v>
      </c>
      <c r="M10" s="18">
        <v>2.8666670000000001</v>
      </c>
      <c r="N10" s="17">
        <v>5.8333000000000003E-2</v>
      </c>
      <c r="O10" s="17">
        <v>8.5830000000000004E-3</v>
      </c>
      <c r="P10" s="15" t="s">
        <v>60</v>
      </c>
      <c r="Q10" s="17">
        <v>0.45577800000000002</v>
      </c>
      <c r="R10" s="17">
        <v>1.3205560000000001</v>
      </c>
      <c r="S10" s="17">
        <v>1.933667</v>
      </c>
      <c r="T10" s="17">
        <v>0.46088899999999999</v>
      </c>
      <c r="U10" s="17">
        <v>29</v>
      </c>
      <c r="V10" s="17">
        <v>80</v>
      </c>
      <c r="W10" s="19">
        <v>55.888888999999999</v>
      </c>
      <c r="X10" s="17">
        <v>0</v>
      </c>
      <c r="Y10" s="16" t="s">
        <v>66</v>
      </c>
      <c r="Z10" s="6"/>
      <c r="AA10" s="6"/>
      <c r="AB10" s="6"/>
      <c r="AC10" s="6"/>
      <c r="AD10" s="16" t="s">
        <v>61</v>
      </c>
    </row>
    <row r="11" spans="1:30" s="3" customFormat="1" x14ac:dyDescent="0.25">
      <c r="A11" s="6">
        <v>7</v>
      </c>
      <c r="B11" s="8">
        <v>40523</v>
      </c>
      <c r="C11" s="4" t="s">
        <v>19</v>
      </c>
      <c r="D11" s="4" t="s">
        <v>17</v>
      </c>
      <c r="E11" s="4" t="s">
        <v>18</v>
      </c>
      <c r="F11" s="12">
        <v>0.72166666666666668</v>
      </c>
      <c r="G11" s="12">
        <f>(0.81+0.74+0.81)/3</f>
        <v>0.78666666666666674</v>
      </c>
      <c r="H11" s="12">
        <v>0.85</v>
      </c>
      <c r="I11" s="13">
        <f>(0.91+0.78)/2</f>
        <v>0.84499999999999997</v>
      </c>
      <c r="J11" s="9">
        <v>0.73</v>
      </c>
      <c r="K11" s="15" t="s">
        <v>60</v>
      </c>
      <c r="L11" s="17">
        <v>5.766667</v>
      </c>
      <c r="M11" s="17">
        <v>1.4666669999999999</v>
      </c>
      <c r="N11" s="17">
        <v>0.14833299999999999</v>
      </c>
      <c r="O11" s="17">
        <v>8.5000000000000006E-3</v>
      </c>
      <c r="P11" s="21" t="s">
        <v>65</v>
      </c>
      <c r="Q11" s="17">
        <v>0.371222</v>
      </c>
      <c r="R11" s="17">
        <v>1.1398889999999999</v>
      </c>
      <c r="S11" s="17">
        <v>3.605667</v>
      </c>
      <c r="T11" s="17">
        <v>0.32355600000000001</v>
      </c>
      <c r="U11" s="17">
        <v>48.110999999999997</v>
      </c>
      <c r="V11" s="17">
        <v>65</v>
      </c>
      <c r="W11" s="20" t="s">
        <v>64</v>
      </c>
      <c r="X11" s="17">
        <v>0</v>
      </c>
      <c r="Y11" s="21" t="s">
        <v>60</v>
      </c>
      <c r="Z11" s="6"/>
      <c r="AA11" s="6"/>
      <c r="AB11" s="6"/>
      <c r="AC11" s="6"/>
      <c r="AD11" s="15" t="s">
        <v>60</v>
      </c>
    </row>
    <row r="12" spans="1:30" ht="15" customHeight="1" x14ac:dyDescent="0.25">
      <c r="A12" s="6">
        <v>8</v>
      </c>
      <c r="B12" s="24">
        <v>40530</v>
      </c>
      <c r="C12" s="23" t="s">
        <v>68</v>
      </c>
      <c r="D12" s="23" t="s">
        <v>69</v>
      </c>
      <c r="E12" s="23" t="s">
        <v>70</v>
      </c>
      <c r="F12" s="23"/>
      <c r="G12" s="23"/>
      <c r="H12" s="23"/>
      <c r="I12" s="23"/>
      <c r="J12" s="23"/>
      <c r="K12" s="23"/>
      <c r="L12" s="25">
        <v>2.0499999999999998</v>
      </c>
      <c r="M12" s="25">
        <v>3.0466669999999998</v>
      </c>
      <c r="N12" s="23" t="s">
        <v>71</v>
      </c>
      <c r="O12" s="23" t="s">
        <v>72</v>
      </c>
      <c r="P12" s="23"/>
      <c r="Q12" s="23" t="s">
        <v>73</v>
      </c>
      <c r="R12" s="26" t="s">
        <v>74</v>
      </c>
      <c r="S12" s="27">
        <v>6.8333329999999997</v>
      </c>
      <c r="T12" s="25">
        <v>1.061833</v>
      </c>
      <c r="U12" s="23"/>
      <c r="V12" s="23"/>
      <c r="W12" s="23"/>
      <c r="X12" s="23"/>
      <c r="Y12" s="21" t="s">
        <v>60</v>
      </c>
      <c r="Z12" s="23"/>
      <c r="AA12" s="23"/>
      <c r="AB12" s="23"/>
      <c r="AC12" s="23"/>
      <c r="AD12" s="23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</dc:creator>
  <cp:lastModifiedBy>HV</cp:lastModifiedBy>
  <dcterms:created xsi:type="dcterms:W3CDTF">2020-08-25T10:29:10Z</dcterms:created>
  <dcterms:modified xsi:type="dcterms:W3CDTF">2020-11-09T14:44:54Z</dcterms:modified>
</cp:coreProperties>
</file>