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20\Površinske vode\Konačno, samo Uredba 2019\"/>
    </mc:Choice>
  </mc:AlternateContent>
  <bookViews>
    <workbookView xWindow="0" yWindow="0" windowWidth="25200" windowHeight="11850"/>
  </bookViews>
  <sheets>
    <sheet name="Uredba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G10" i="1"/>
  <c r="I9" i="1"/>
  <c r="G9" i="1"/>
  <c r="I8" i="1"/>
  <c r="G8" i="1"/>
  <c r="I7" i="1"/>
  <c r="G7" i="1"/>
  <c r="I6" i="1"/>
  <c r="G6" i="1"/>
  <c r="I5" i="1"/>
  <c r="G5" i="1"/>
</calcChain>
</file>

<file path=xl/sharedStrings.xml><?xml version="1.0" encoding="utf-8"?>
<sst xmlns="http://schemas.openxmlformats.org/spreadsheetml/2006/main" count="130" uniqueCount="79">
  <si>
    <t>Stanje</t>
  </si>
  <si>
    <t>Plitvička jezera, Prošćansko jezero</t>
  </si>
  <si>
    <t>HR-J_1B</t>
  </si>
  <si>
    <t>CSLN022</t>
  </si>
  <si>
    <t xml:space="preserve">Plitvička jezera, jezero Kozjak </t>
  </si>
  <si>
    <t>HR-J_1A</t>
  </si>
  <si>
    <t>CSLN018</t>
  </si>
  <si>
    <t>Jezero Vrana Cres</t>
  </si>
  <si>
    <t>HR-J_2</t>
  </si>
  <si>
    <t>JOLN001</t>
  </si>
  <si>
    <t>Vransko jezero, motel</t>
  </si>
  <si>
    <t>HR-J_4</t>
  </si>
  <si>
    <t>JKLN001</t>
  </si>
  <si>
    <t>Visovačko jezero, Visovac</t>
  </si>
  <si>
    <t>HR-J_5</t>
  </si>
  <si>
    <t>JKLN002</t>
  </si>
  <si>
    <t>Baćinska jezera, jezero Crniševo</t>
  </si>
  <si>
    <t>HR-J_3</t>
  </si>
  <si>
    <t>JKLN003</t>
  </si>
  <si>
    <t>Baćinska jezera, jezero Oćuša</t>
  </si>
  <si>
    <t xml:space="preserve">KPK - Mn </t>
  </si>
  <si>
    <t>(m)</t>
  </si>
  <si>
    <t>(mgO₂/l)</t>
  </si>
  <si>
    <t>(mgN/l)</t>
  </si>
  <si>
    <t>(mgP/l)</t>
  </si>
  <si>
    <t>ocjena</t>
  </si>
  <si>
    <t>arsen</t>
  </si>
  <si>
    <t>bakar</t>
  </si>
  <si>
    <t>cink</t>
  </si>
  <si>
    <t>krom</t>
  </si>
  <si>
    <t xml:space="preserve"> fluroidi PGK</t>
  </si>
  <si>
    <t>fluoridi MGK</t>
  </si>
  <si>
    <t>AOX</t>
  </si>
  <si>
    <t>PCB</t>
  </si>
  <si>
    <t>specifične onečišćujuće tvari</t>
  </si>
  <si>
    <t>μg/L</t>
  </si>
  <si>
    <t>stanje</t>
  </si>
  <si>
    <t>EKOLOŠKO STANJE</t>
  </si>
  <si>
    <t>šifra</t>
  </si>
  <si>
    <t>naziv</t>
  </si>
  <si>
    <t>opća degradacija</t>
  </si>
  <si>
    <t>trofija</t>
  </si>
  <si>
    <t>fitoplankton</t>
  </si>
  <si>
    <t>fitobentos</t>
  </si>
  <si>
    <t>oznaka vodnog tijela</t>
  </si>
  <si>
    <t>mjerna postaja</t>
  </si>
  <si>
    <t>redni broj</t>
  </si>
  <si>
    <t>makrofita</t>
  </si>
  <si>
    <t>makro-zoobentos</t>
  </si>
  <si>
    <t>ribe</t>
  </si>
  <si>
    <t>biološki elementi kakvoće</t>
  </si>
  <si>
    <t>pro-zirnost</t>
  </si>
  <si>
    <t xml:space="preserve">nitrati </t>
  </si>
  <si>
    <t xml:space="preserve">ukupni fosfor </t>
  </si>
  <si>
    <t>fizikalno - kemijski elementi kakvoće</t>
  </si>
  <si>
    <t>morfologija</t>
  </si>
  <si>
    <t>hidromorfološki elementi kakvoće</t>
  </si>
  <si>
    <t>hidrologija</t>
  </si>
  <si>
    <t>DOBRO</t>
  </si>
  <si>
    <t>UMJERENO</t>
  </si>
  <si>
    <t>30120S</t>
  </si>
  <si>
    <t>&lt;20</t>
  </si>
  <si>
    <t>VRLO DOBRO</t>
  </si>
  <si>
    <t>NIJE DOBRO</t>
  </si>
  <si>
    <t>Jezero Kuti</t>
  </si>
  <si>
    <t>P2_3</t>
  </si>
  <si>
    <t>P1_2-NEP</t>
  </si>
  <si>
    <t>&lt;0,23</t>
  </si>
  <si>
    <t>&lt;0,002</t>
  </si>
  <si>
    <t>&lt;1</t>
  </si>
  <si>
    <t>&lt;0,3</t>
  </si>
  <si>
    <t>&lt;2</t>
  </si>
  <si>
    <t>&lt;0,5</t>
  </si>
  <si>
    <t>&lt;50</t>
  </si>
  <si>
    <t>oznaka tipa jezera, Uredba 2019</t>
  </si>
  <si>
    <t>Prilog 5. Pregled ekološkog stanja na mjernim postajama prirodnih jezera u 2020. godini</t>
  </si>
  <si>
    <t>rezultati monitoringa iz 2020. godine</t>
  </si>
  <si>
    <t>rezultati monitoringa iz 2017., 2018. i 2019. godine</t>
  </si>
  <si>
    <t>Legenda: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</si>
</sst>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Font="1" applyFill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4" borderId="1" xfId="0" applyNumberFormat="1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4" borderId="1" xfId="0" applyFill="1" applyBorder="1" applyAlignment="1">
      <alignment horizontal="center"/>
    </xf>
    <xf numFmtId="2" fontId="0" fillId="6" borderId="1" xfId="0" applyNumberFormat="1" applyFill="1" applyBorder="1" applyAlignment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2" fontId="0" fillId="7" borderId="1" xfId="0" applyNumberFormat="1" applyFill="1" applyBorder="1" applyAlignment="1"/>
    <xf numFmtId="0" fontId="0" fillId="7" borderId="1" xfId="0" applyFill="1" applyBorder="1"/>
    <xf numFmtId="2" fontId="0" fillId="8" borderId="1" xfId="0" applyNumberFormat="1" applyFill="1" applyBorder="1" applyAlignment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right"/>
    </xf>
    <xf numFmtId="2" fontId="0" fillId="8" borderId="1" xfId="0" applyNumberFormat="1" applyFill="1" applyBorder="1" applyAlignment="1">
      <alignment horizontal="right"/>
    </xf>
    <xf numFmtId="2" fontId="0" fillId="9" borderId="1" xfId="0" applyNumberFormat="1" applyFill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10" borderId="1" xfId="0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0" xfId="0" applyBorder="1" applyAlignment="1"/>
    <xf numFmtId="0" fontId="0" fillId="13" borderId="1" xfId="0" applyFill="1" applyBorder="1" applyAlignment="1">
      <alignment horizontal="center"/>
    </xf>
    <xf numFmtId="0" fontId="0" fillId="0" borderId="0" xfId="0" applyFill="1"/>
    <xf numFmtId="0" fontId="0" fillId="14" borderId="1" xfId="0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L27" sqref="L27"/>
    </sheetView>
  </sheetViews>
  <sheetFormatPr defaultRowHeight="15" x14ac:dyDescent="0.25"/>
  <cols>
    <col min="1" max="1" width="6" style="7" customWidth="1"/>
    <col min="2" max="2" width="9.140625" style="2"/>
    <col min="3" max="3" width="27.5703125" style="2" customWidth="1"/>
    <col min="4" max="10" width="9.140625" style="2" customWidth="1"/>
    <col min="11" max="11" width="14.140625" style="2" customWidth="1"/>
    <col min="12" max="15" width="9.140625" style="2" customWidth="1"/>
    <col min="16" max="16" width="17.140625" style="2" customWidth="1"/>
    <col min="17" max="21" width="9.140625" style="2" customWidth="1"/>
    <col min="22" max="22" width="9.28515625" style="2" bestFit="1" customWidth="1"/>
    <col min="23" max="23" width="9.5703125" style="2" bestFit="1" customWidth="1"/>
    <col min="24" max="24" width="9.140625" style="2"/>
    <col min="25" max="25" width="13.5703125" style="2" customWidth="1"/>
    <col min="26" max="27" width="9.140625" style="2"/>
    <col min="28" max="28" width="14.85546875" style="2" customWidth="1"/>
    <col min="29" max="29" width="14.42578125" style="2" customWidth="1"/>
    <col min="30" max="16384" width="9.140625" style="2"/>
  </cols>
  <sheetData>
    <row r="1" spans="1:40" x14ac:dyDescent="0.25">
      <c r="A1" s="14" t="s">
        <v>75</v>
      </c>
    </row>
    <row r="3" spans="1:40" ht="45" x14ac:dyDescent="0.25">
      <c r="A3" s="1" t="s">
        <v>46</v>
      </c>
      <c r="B3" s="43" t="s">
        <v>45</v>
      </c>
      <c r="C3" s="44"/>
      <c r="D3" s="45" t="s">
        <v>74</v>
      </c>
      <c r="E3" s="47" t="s">
        <v>44</v>
      </c>
      <c r="F3" s="1" t="s">
        <v>42</v>
      </c>
      <c r="G3" s="1" t="s">
        <v>43</v>
      </c>
      <c r="H3" s="1" t="s">
        <v>47</v>
      </c>
      <c r="I3" s="1" t="s">
        <v>48</v>
      </c>
      <c r="J3" s="1" t="s">
        <v>49</v>
      </c>
      <c r="K3" s="1" t="s">
        <v>50</v>
      </c>
      <c r="L3" s="1" t="s">
        <v>51</v>
      </c>
      <c r="M3" s="1" t="s">
        <v>20</v>
      </c>
      <c r="N3" s="1" t="s">
        <v>52</v>
      </c>
      <c r="O3" s="1" t="s">
        <v>53</v>
      </c>
      <c r="P3" s="1" t="s">
        <v>54</v>
      </c>
      <c r="Q3" s="1" t="s">
        <v>26</v>
      </c>
      <c r="R3" s="1" t="s">
        <v>27</v>
      </c>
      <c r="S3" s="1" t="s">
        <v>28</v>
      </c>
      <c r="T3" s="1" t="s">
        <v>29</v>
      </c>
      <c r="U3" s="11" t="s">
        <v>30</v>
      </c>
      <c r="V3" s="11" t="s">
        <v>31</v>
      </c>
      <c r="W3" s="11" t="s">
        <v>32</v>
      </c>
      <c r="X3" s="11" t="s">
        <v>33</v>
      </c>
      <c r="Y3" s="1" t="s">
        <v>34</v>
      </c>
      <c r="Z3" s="1" t="s">
        <v>57</v>
      </c>
      <c r="AA3" s="1" t="s">
        <v>55</v>
      </c>
      <c r="AB3" s="1" t="s">
        <v>56</v>
      </c>
      <c r="AC3" s="1" t="s">
        <v>37</v>
      </c>
    </row>
    <row r="4" spans="1:40" ht="45" x14ac:dyDescent="0.25">
      <c r="A4" s="1"/>
      <c r="B4" s="5" t="s">
        <v>38</v>
      </c>
      <c r="C4" s="5" t="s">
        <v>39</v>
      </c>
      <c r="D4" s="46"/>
      <c r="E4" s="48"/>
      <c r="F4" s="1" t="s">
        <v>41</v>
      </c>
      <c r="G4" s="1" t="s">
        <v>41</v>
      </c>
      <c r="H4" s="1" t="s">
        <v>40</v>
      </c>
      <c r="I4" s="1" t="s">
        <v>40</v>
      </c>
      <c r="J4" s="1" t="s">
        <v>40</v>
      </c>
      <c r="K4" s="1" t="s">
        <v>0</v>
      </c>
      <c r="L4" s="1" t="s">
        <v>21</v>
      </c>
      <c r="M4" s="1" t="s">
        <v>22</v>
      </c>
      <c r="N4" s="1" t="s">
        <v>23</v>
      </c>
      <c r="O4" s="1" t="s">
        <v>24</v>
      </c>
      <c r="P4" s="1" t="s">
        <v>36</v>
      </c>
      <c r="Q4" s="1" t="s">
        <v>35</v>
      </c>
      <c r="R4" s="1" t="s">
        <v>35</v>
      </c>
      <c r="S4" s="1" t="s">
        <v>35</v>
      </c>
      <c r="T4" s="1" t="s">
        <v>35</v>
      </c>
      <c r="U4" s="1" t="s">
        <v>35</v>
      </c>
      <c r="V4" s="1" t="s">
        <v>35</v>
      </c>
      <c r="W4" s="1" t="s">
        <v>35</v>
      </c>
      <c r="X4" s="1" t="s">
        <v>35</v>
      </c>
      <c r="Y4" s="1" t="s">
        <v>36</v>
      </c>
      <c r="Z4" s="1" t="s">
        <v>25</v>
      </c>
      <c r="AA4" s="1" t="s">
        <v>25</v>
      </c>
      <c r="AB4" s="1" t="s">
        <v>25</v>
      </c>
      <c r="AC4" s="1"/>
    </row>
    <row r="5" spans="1:40" s="3" customFormat="1" x14ac:dyDescent="0.25">
      <c r="A5" s="6">
        <v>1</v>
      </c>
      <c r="B5" s="8">
        <v>19000</v>
      </c>
      <c r="C5" s="4" t="s">
        <v>1</v>
      </c>
      <c r="D5" s="4" t="s">
        <v>2</v>
      </c>
      <c r="E5" s="4" t="s">
        <v>3</v>
      </c>
      <c r="F5" s="25">
        <v>0.68333333333333324</v>
      </c>
      <c r="G5" s="28">
        <f>(0.92+0.9+0.95)/3</f>
        <v>0.92333333333333334</v>
      </c>
      <c r="H5" s="25">
        <v>0.85</v>
      </c>
      <c r="I5" s="28">
        <f>(1.11+1.21+0.78+1.42+1.4)/5</f>
        <v>1.1839999999999999</v>
      </c>
      <c r="J5" s="26">
        <v>0.61</v>
      </c>
      <c r="K5" s="27" t="s">
        <v>58</v>
      </c>
      <c r="L5" s="19">
        <v>6.2</v>
      </c>
      <c r="M5" s="21">
        <v>2.4</v>
      </c>
      <c r="N5" s="19">
        <v>0.46200000000000002</v>
      </c>
      <c r="O5" s="19">
        <v>9.1260000000000004E-3</v>
      </c>
      <c r="P5" s="24" t="s">
        <v>58</v>
      </c>
      <c r="Q5" s="22">
        <v>0.10523299999999999</v>
      </c>
      <c r="R5" s="22">
        <v>0.79033299999999995</v>
      </c>
      <c r="S5" s="22">
        <v>3.8277779999999999</v>
      </c>
      <c r="T5" s="22">
        <v>0.20344400000000001</v>
      </c>
      <c r="U5" s="23">
        <v>32.911000000000001</v>
      </c>
      <c r="V5" s="23">
        <v>37.799999999999997</v>
      </c>
      <c r="W5" s="41" t="s">
        <v>61</v>
      </c>
      <c r="X5" s="19">
        <v>1.2999999999999999E-5</v>
      </c>
      <c r="Y5" s="10" t="s">
        <v>58</v>
      </c>
      <c r="Z5" s="34">
        <v>1</v>
      </c>
      <c r="AA5" s="36">
        <v>1.5555555555555556</v>
      </c>
      <c r="AB5" s="33" t="s">
        <v>62</v>
      </c>
      <c r="AC5" s="24" t="s">
        <v>58</v>
      </c>
      <c r="AD5" s="15"/>
    </row>
    <row r="6" spans="1:40" s="3" customFormat="1" x14ac:dyDescent="0.25">
      <c r="A6" s="6">
        <v>2</v>
      </c>
      <c r="B6" s="8">
        <v>19001</v>
      </c>
      <c r="C6" s="4" t="s">
        <v>4</v>
      </c>
      <c r="D6" s="4" t="s">
        <v>5</v>
      </c>
      <c r="E6" s="4" t="s">
        <v>6</v>
      </c>
      <c r="F6" s="25">
        <v>0.79166666666666663</v>
      </c>
      <c r="G6" s="28">
        <f>(0.84+0.87+0.92)/3</f>
        <v>0.87666666666666659</v>
      </c>
      <c r="H6" s="25">
        <v>0.85</v>
      </c>
      <c r="I6" s="28">
        <f>(1.16+1.32+1.24+1.17+1.25)/5</f>
        <v>1.228</v>
      </c>
      <c r="J6" s="26">
        <v>0.77</v>
      </c>
      <c r="K6" s="27" t="s">
        <v>58</v>
      </c>
      <c r="L6" s="21">
        <v>6.3</v>
      </c>
      <c r="M6" s="21">
        <v>1.74</v>
      </c>
      <c r="N6" s="19">
        <v>0.42459999999999998</v>
      </c>
      <c r="O6" s="19">
        <v>8.7539999999999996E-3</v>
      </c>
      <c r="P6" s="24" t="s">
        <v>58</v>
      </c>
      <c r="Q6" s="22">
        <v>0.123256</v>
      </c>
      <c r="R6" s="22">
        <v>0.876556</v>
      </c>
      <c r="S6" s="22">
        <v>5.7066670000000004</v>
      </c>
      <c r="T6" s="22">
        <v>0.112978</v>
      </c>
      <c r="U6" s="23">
        <v>36.933</v>
      </c>
      <c r="V6" s="23">
        <v>59</v>
      </c>
      <c r="W6" s="41" t="s">
        <v>61</v>
      </c>
      <c r="X6" s="19">
        <v>1.0000000000000001E-5</v>
      </c>
      <c r="Y6" s="10" t="s">
        <v>58</v>
      </c>
      <c r="Z6" s="34">
        <v>1</v>
      </c>
      <c r="AA6" s="36">
        <v>1.6666666666666667</v>
      </c>
      <c r="AB6" s="33" t="s">
        <v>62</v>
      </c>
      <c r="AC6" s="24" t="s">
        <v>58</v>
      </c>
      <c r="AD6" s="15"/>
    </row>
    <row r="7" spans="1:40" s="3" customFormat="1" x14ac:dyDescent="0.25">
      <c r="A7" s="6">
        <v>3</v>
      </c>
      <c r="B7" s="8" t="s">
        <v>60</v>
      </c>
      <c r="C7" s="4" t="s">
        <v>7</v>
      </c>
      <c r="D7" s="4" t="s">
        <v>8</v>
      </c>
      <c r="E7" s="4" t="s">
        <v>9</v>
      </c>
      <c r="F7" s="28">
        <v>0.84666666666666668</v>
      </c>
      <c r="G7" s="25">
        <f>(0.82+0.78+0.8)/3</f>
        <v>0.80000000000000016</v>
      </c>
      <c r="H7" s="28">
        <v>0.95</v>
      </c>
      <c r="I7" s="28">
        <f>(1.01+0.91+1.1)/3</f>
        <v>1.0066666666666666</v>
      </c>
      <c r="J7" s="29">
        <v>0.83</v>
      </c>
      <c r="K7" s="27" t="s">
        <v>58</v>
      </c>
      <c r="L7" s="19">
        <v>11.16</v>
      </c>
      <c r="M7" s="21">
        <v>1.78</v>
      </c>
      <c r="N7" s="19">
        <v>3.7600000000000001E-2</v>
      </c>
      <c r="O7" s="19">
        <v>4.7320000000000001E-3</v>
      </c>
      <c r="P7" s="10" t="s">
        <v>62</v>
      </c>
      <c r="Q7" s="22">
        <v>0.53872699999999996</v>
      </c>
      <c r="R7" s="22">
        <v>0.86399999999999999</v>
      </c>
      <c r="S7" s="22">
        <v>3.0169999999999999</v>
      </c>
      <c r="T7" s="22">
        <v>0.10281800000000001</v>
      </c>
      <c r="U7" s="23">
        <v>45.555</v>
      </c>
      <c r="V7" s="23">
        <v>72</v>
      </c>
      <c r="W7" s="41" t="s">
        <v>61</v>
      </c>
      <c r="X7" s="19">
        <v>9.0000000000000002E-6</v>
      </c>
      <c r="Y7" s="10" t="s">
        <v>58</v>
      </c>
      <c r="Z7" s="34">
        <v>1</v>
      </c>
      <c r="AA7" s="34">
        <v>1</v>
      </c>
      <c r="AB7" s="33" t="s">
        <v>62</v>
      </c>
      <c r="AC7" s="24" t="s">
        <v>58</v>
      </c>
      <c r="AD7" s="15"/>
    </row>
    <row r="8" spans="1:40" s="3" customFormat="1" x14ac:dyDescent="0.25">
      <c r="A8" s="6">
        <v>4</v>
      </c>
      <c r="B8" s="8">
        <v>40311</v>
      </c>
      <c r="C8" s="4" t="s">
        <v>10</v>
      </c>
      <c r="D8" s="4" t="s">
        <v>11</v>
      </c>
      <c r="E8" s="4" t="s">
        <v>12</v>
      </c>
      <c r="F8" s="25">
        <v>0.79</v>
      </c>
      <c r="G8" s="28">
        <f>(0.82+0.78+0.83)/3</f>
        <v>0.81</v>
      </c>
      <c r="H8" s="28">
        <v>1</v>
      </c>
      <c r="I8" s="30">
        <f>(0.56+0.35+0.56)/3</f>
        <v>0.49000000000000005</v>
      </c>
      <c r="J8" s="31">
        <v>0.52</v>
      </c>
      <c r="K8" s="32" t="s">
        <v>59</v>
      </c>
      <c r="L8" s="20">
        <v>0.79600000000000004</v>
      </c>
      <c r="M8" s="20">
        <v>9.34</v>
      </c>
      <c r="N8" s="19">
        <v>0.22</v>
      </c>
      <c r="O8" s="19">
        <v>1.206E-2</v>
      </c>
      <c r="P8" s="9" t="s">
        <v>59</v>
      </c>
      <c r="Q8" s="22">
        <v>0.69440000000000002</v>
      </c>
      <c r="R8" s="22">
        <v>1.177</v>
      </c>
      <c r="S8" s="22">
        <v>2.6166999999999998</v>
      </c>
      <c r="T8" s="22">
        <v>0.15448000000000001</v>
      </c>
      <c r="U8" s="23">
        <v>36.64</v>
      </c>
      <c r="V8" s="23">
        <v>162</v>
      </c>
      <c r="W8" s="42">
        <v>122.7</v>
      </c>
      <c r="X8" s="19">
        <v>9.9999999999999995E-7</v>
      </c>
      <c r="Y8" s="9" t="s">
        <v>63</v>
      </c>
      <c r="Z8" s="34">
        <v>1.25</v>
      </c>
      <c r="AA8" s="36">
        <v>1.75</v>
      </c>
      <c r="AB8" s="27" t="s">
        <v>58</v>
      </c>
      <c r="AC8" s="9" t="s">
        <v>59</v>
      </c>
      <c r="AD8" s="15"/>
      <c r="AE8" s="15"/>
      <c r="AF8" s="15"/>
      <c r="AG8" s="15"/>
      <c r="AH8" s="15"/>
      <c r="AI8" s="15"/>
    </row>
    <row r="9" spans="1:40" s="3" customFormat="1" x14ac:dyDescent="0.25">
      <c r="A9" s="6">
        <v>5</v>
      </c>
      <c r="B9" s="8">
        <v>40420</v>
      </c>
      <c r="C9" s="4" t="s">
        <v>13</v>
      </c>
      <c r="D9" s="4" t="s">
        <v>14</v>
      </c>
      <c r="E9" s="4" t="s">
        <v>15</v>
      </c>
      <c r="F9" s="25">
        <v>0.77</v>
      </c>
      <c r="G9" s="25">
        <f>(0.8+0.79+0.81)/3</f>
        <v>0.80000000000000016</v>
      </c>
      <c r="H9" s="28">
        <v>1</v>
      </c>
      <c r="I9" s="28">
        <f>(1.08+0.99)/2</f>
        <v>1.0350000000000001</v>
      </c>
      <c r="J9" s="29">
        <v>0.84</v>
      </c>
      <c r="K9" s="27" t="s">
        <v>58</v>
      </c>
      <c r="L9" s="19">
        <v>5.39</v>
      </c>
      <c r="M9" s="19">
        <v>2.2519999999999998</v>
      </c>
      <c r="N9" s="19">
        <v>0.14244000000000001</v>
      </c>
      <c r="O9" s="19">
        <v>9.2399999999999999E-3</v>
      </c>
      <c r="P9" s="10" t="s">
        <v>62</v>
      </c>
      <c r="Q9" s="22">
        <v>0.1603</v>
      </c>
      <c r="R9" s="22">
        <v>0.71970000000000001</v>
      </c>
      <c r="S9" s="22">
        <v>2.2965</v>
      </c>
      <c r="T9" s="22">
        <v>0.21310000000000001</v>
      </c>
      <c r="U9" s="23">
        <v>56.36</v>
      </c>
      <c r="V9" s="23">
        <v>65</v>
      </c>
      <c r="W9" s="41" t="s">
        <v>61</v>
      </c>
      <c r="X9" s="19">
        <v>1.5E-5</v>
      </c>
      <c r="Y9" s="10" t="s">
        <v>58</v>
      </c>
      <c r="Z9" s="34">
        <v>1</v>
      </c>
      <c r="AA9" s="36">
        <v>2</v>
      </c>
      <c r="AB9" s="27" t="s">
        <v>58</v>
      </c>
      <c r="AC9" s="24" t="s">
        <v>58</v>
      </c>
      <c r="AD9" s="15"/>
      <c r="AE9" s="15"/>
      <c r="AF9" s="15"/>
      <c r="AG9" s="15"/>
      <c r="AH9" s="15"/>
      <c r="AI9" s="15"/>
    </row>
    <row r="10" spans="1:40" s="3" customFormat="1" x14ac:dyDescent="0.25">
      <c r="A10" s="6">
        <v>6</v>
      </c>
      <c r="B10" s="8">
        <v>40520</v>
      </c>
      <c r="C10" s="4" t="s">
        <v>16</v>
      </c>
      <c r="D10" s="4" t="s">
        <v>17</v>
      </c>
      <c r="E10" s="4" t="s">
        <v>18</v>
      </c>
      <c r="F10" s="25">
        <v>0.73999999999999988</v>
      </c>
      <c r="G10" s="28">
        <f>(0.82+0.77+0.86)/3</f>
        <v>0.81666666666666654</v>
      </c>
      <c r="H10" s="28">
        <v>0.95</v>
      </c>
      <c r="I10" s="28">
        <v>1.1399999999999999</v>
      </c>
      <c r="J10" s="26">
        <v>0.73</v>
      </c>
      <c r="K10" s="27" t="s">
        <v>58</v>
      </c>
      <c r="L10" s="21">
        <v>4.4400000000000004</v>
      </c>
      <c r="M10" s="20">
        <v>4.9800000000000004</v>
      </c>
      <c r="N10" s="19">
        <v>0.10054</v>
      </c>
      <c r="O10" s="19">
        <v>9.6139999999999993E-3</v>
      </c>
      <c r="P10" s="9" t="s">
        <v>59</v>
      </c>
      <c r="Q10" s="22">
        <v>0.20219999999999999</v>
      </c>
      <c r="R10" s="22">
        <v>0.98509999999999998</v>
      </c>
      <c r="S10" s="22">
        <v>2.7574999999999998</v>
      </c>
      <c r="T10" s="22">
        <v>0.3296</v>
      </c>
      <c r="U10" s="23">
        <v>42.5</v>
      </c>
      <c r="V10" s="23">
        <v>75</v>
      </c>
      <c r="W10" s="42">
        <v>93.8</v>
      </c>
      <c r="X10" s="19">
        <v>3.0000000000000001E-6</v>
      </c>
      <c r="Y10" s="9" t="s">
        <v>63</v>
      </c>
      <c r="Z10" s="35">
        <v>2.5</v>
      </c>
      <c r="AA10" s="34">
        <v>1.4444444444444444</v>
      </c>
      <c r="AB10" s="27" t="s">
        <v>58</v>
      </c>
      <c r="AC10" s="9" t="s">
        <v>59</v>
      </c>
      <c r="AD10" s="15"/>
      <c r="AE10" s="15"/>
      <c r="AF10" s="15"/>
      <c r="AG10" s="15"/>
      <c r="AH10" s="15"/>
      <c r="AI10" s="15"/>
    </row>
    <row r="11" spans="1:40" s="3" customFormat="1" x14ac:dyDescent="0.25">
      <c r="A11" s="6">
        <v>7</v>
      </c>
      <c r="B11" s="8">
        <v>40523</v>
      </c>
      <c r="C11" s="4" t="s">
        <v>19</v>
      </c>
      <c r="D11" s="4" t="s">
        <v>17</v>
      </c>
      <c r="E11" s="4" t="s">
        <v>18</v>
      </c>
      <c r="F11" s="25">
        <v>0.72166666666666668</v>
      </c>
      <c r="G11" s="25">
        <f>(0.81+0.74+0.81)/3</f>
        <v>0.78666666666666674</v>
      </c>
      <c r="H11" s="25">
        <v>0.85</v>
      </c>
      <c r="I11" s="28">
        <f>(0.91+0.78)/2</f>
        <v>0.84499999999999997</v>
      </c>
      <c r="J11" s="26">
        <v>0.73</v>
      </c>
      <c r="K11" s="27" t="s">
        <v>58</v>
      </c>
      <c r="L11" s="19">
        <v>5.25</v>
      </c>
      <c r="M11" s="19">
        <v>1.92</v>
      </c>
      <c r="N11" s="19">
        <v>9.6320000000000003E-2</v>
      </c>
      <c r="O11" s="19">
        <v>1.01E-2</v>
      </c>
      <c r="P11" s="10" t="s">
        <v>62</v>
      </c>
      <c r="Q11" s="22">
        <v>0.19600000000000001</v>
      </c>
      <c r="R11" s="22">
        <v>0.82069999999999999</v>
      </c>
      <c r="S11" s="22">
        <v>2.4843999999999999</v>
      </c>
      <c r="T11" s="22">
        <v>0.2787</v>
      </c>
      <c r="U11" s="23">
        <v>51.08</v>
      </c>
      <c r="V11" s="23">
        <v>74</v>
      </c>
      <c r="W11" s="41" t="s">
        <v>61</v>
      </c>
      <c r="X11" s="19">
        <v>7.9999999999999996E-6</v>
      </c>
      <c r="Y11" s="10" t="s">
        <v>58</v>
      </c>
      <c r="Z11" s="35">
        <v>2.5</v>
      </c>
      <c r="AA11" s="36">
        <v>2.3333333333333335</v>
      </c>
      <c r="AB11" s="27" t="s">
        <v>58</v>
      </c>
      <c r="AC11" s="24" t="s">
        <v>58</v>
      </c>
      <c r="AD11" s="15"/>
      <c r="AE11" s="15"/>
      <c r="AF11" s="15"/>
      <c r="AG11" s="15"/>
      <c r="AH11" s="15"/>
      <c r="AI11" s="15"/>
    </row>
    <row r="12" spans="1:40" ht="15" customHeight="1" x14ac:dyDescent="0.25">
      <c r="A12" s="6">
        <v>8</v>
      </c>
      <c r="B12" s="13">
        <v>40530</v>
      </c>
      <c r="C12" s="12" t="s">
        <v>64</v>
      </c>
      <c r="D12" s="12" t="s">
        <v>65</v>
      </c>
      <c r="E12" s="12" t="s">
        <v>66</v>
      </c>
      <c r="F12" s="16"/>
      <c r="G12" s="16"/>
      <c r="H12" s="16"/>
      <c r="I12" s="16"/>
      <c r="J12" s="16"/>
      <c r="K12" s="16"/>
      <c r="L12" s="37">
        <v>2.9350000000000001</v>
      </c>
      <c r="M12" s="37">
        <v>2.0083329999999999</v>
      </c>
      <c r="N12" s="38" t="s">
        <v>67</v>
      </c>
      <c r="O12" s="38" t="s">
        <v>68</v>
      </c>
      <c r="P12" s="16"/>
      <c r="Q12" s="39" t="s">
        <v>69</v>
      </c>
      <c r="R12" s="41" t="s">
        <v>70</v>
      </c>
      <c r="S12" s="41" t="s">
        <v>71</v>
      </c>
      <c r="T12" s="39" t="s">
        <v>72</v>
      </c>
      <c r="U12" s="40"/>
      <c r="V12" s="40"/>
      <c r="W12" s="39" t="s">
        <v>73</v>
      </c>
      <c r="X12" s="18"/>
      <c r="Y12" s="10" t="s">
        <v>58</v>
      </c>
      <c r="Z12" s="16"/>
      <c r="AA12" s="16"/>
      <c r="AB12" s="16"/>
      <c r="AC12" s="16"/>
      <c r="AD12" s="17"/>
      <c r="AE12" s="17"/>
      <c r="AF12" s="17"/>
      <c r="AG12" s="17"/>
      <c r="AH12" s="17"/>
      <c r="AI12" s="17"/>
    </row>
    <row r="13" spans="1:40" x14ac:dyDescent="0.25"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40" x14ac:dyDescent="0.25">
      <c r="A14" s="74" t="s">
        <v>78</v>
      </c>
    </row>
    <row r="15" spans="1:40" customFormat="1" x14ac:dyDescent="0.25">
      <c r="A15" s="10"/>
      <c r="B15" t="s">
        <v>76</v>
      </c>
      <c r="D15" s="49"/>
      <c r="H15" s="49"/>
      <c r="I15" s="50"/>
      <c r="J15" s="51"/>
      <c r="K15" s="52"/>
      <c r="L15" s="53"/>
      <c r="M15" s="54"/>
      <c r="N15" s="54"/>
      <c r="O15" s="54"/>
      <c r="P15" s="55"/>
      <c r="AA15" s="49"/>
      <c r="AJ15" s="49"/>
      <c r="AN15" s="49"/>
    </row>
    <row r="16" spans="1:40" customFormat="1" x14ac:dyDescent="0.25">
      <c r="A16" s="24"/>
      <c r="B16" s="3"/>
      <c r="D16" s="49"/>
      <c r="H16" s="49"/>
      <c r="I16" s="50"/>
      <c r="J16" s="51"/>
      <c r="K16" s="52"/>
      <c r="L16" s="54"/>
      <c r="M16" s="54"/>
      <c r="N16" s="54"/>
      <c r="O16" s="54"/>
      <c r="P16" s="55"/>
      <c r="AA16" s="49"/>
      <c r="AJ16" s="49"/>
      <c r="AN16" s="49"/>
    </row>
    <row r="17" spans="1:40" customFormat="1" x14ac:dyDescent="0.25">
      <c r="A17" s="9"/>
      <c r="B17" s="3"/>
      <c r="D17" s="49"/>
      <c r="H17" s="49"/>
      <c r="I17" s="50"/>
      <c r="J17" s="51"/>
      <c r="K17" s="52"/>
      <c r="L17" s="54"/>
      <c r="M17" s="54"/>
      <c r="N17" s="54"/>
      <c r="O17" s="54"/>
      <c r="P17" s="55"/>
      <c r="AA17" s="49"/>
      <c r="AJ17" s="49"/>
      <c r="AN17" s="49"/>
    </row>
    <row r="18" spans="1:40" customFormat="1" x14ac:dyDescent="0.25">
      <c r="A18" s="56"/>
      <c r="B18" s="3"/>
      <c r="D18" s="49"/>
      <c r="H18" s="49"/>
      <c r="I18" s="50"/>
      <c r="J18" s="51"/>
      <c r="K18" s="52"/>
      <c r="L18" s="54"/>
      <c r="M18" s="54"/>
      <c r="N18" s="54"/>
      <c r="O18" s="57"/>
      <c r="P18" s="58"/>
      <c r="Q18" s="59"/>
      <c r="AA18" s="49"/>
      <c r="AJ18" s="49"/>
      <c r="AN18" s="49"/>
    </row>
    <row r="19" spans="1:40" customFormat="1" x14ac:dyDescent="0.25">
      <c r="A19" s="60"/>
      <c r="B19" s="3"/>
      <c r="D19" s="49"/>
      <c r="H19" s="49"/>
      <c r="I19" s="50"/>
      <c r="J19" s="51"/>
      <c r="K19" s="61"/>
      <c r="L19" s="54"/>
      <c r="M19" s="54"/>
      <c r="N19" s="54"/>
      <c r="O19" s="57"/>
      <c r="P19" s="55"/>
      <c r="AA19" s="62"/>
      <c r="AJ19" s="49"/>
      <c r="AN19" s="49"/>
    </row>
    <row r="20" spans="1:40" s="64" customFormat="1" x14ac:dyDescent="0.25">
      <c r="A20" s="50"/>
      <c r="B20" s="63"/>
      <c r="D20" s="50"/>
      <c r="H20" s="50"/>
      <c r="I20" s="50"/>
      <c r="J20" s="65"/>
      <c r="K20" s="66"/>
      <c r="L20" s="53"/>
      <c r="M20" s="53"/>
      <c r="N20" s="53"/>
      <c r="O20" s="57"/>
      <c r="P20" s="67"/>
      <c r="AA20" s="50"/>
      <c r="AJ20" s="50"/>
      <c r="AN20" s="50"/>
    </row>
    <row r="21" spans="1:40" customFormat="1" x14ac:dyDescent="0.25">
      <c r="A21" s="68"/>
      <c r="B21" s="3" t="s">
        <v>77</v>
      </c>
      <c r="D21" s="49"/>
      <c r="H21" s="49"/>
      <c r="I21" s="50"/>
      <c r="J21" s="51"/>
      <c r="K21" s="53"/>
      <c r="L21" s="54"/>
      <c r="M21" s="54"/>
      <c r="N21" s="54"/>
      <c r="O21" s="54"/>
      <c r="P21" s="55"/>
      <c r="AA21" s="49"/>
      <c r="AJ21" s="49"/>
      <c r="AN21" s="49"/>
    </row>
    <row r="22" spans="1:40" customFormat="1" x14ac:dyDescent="0.25">
      <c r="A22" s="69"/>
      <c r="B22" s="70"/>
      <c r="D22" s="49"/>
      <c r="H22" s="49"/>
      <c r="I22" s="50"/>
      <c r="J22" s="51"/>
      <c r="K22" s="61"/>
      <c r="L22" s="54"/>
      <c r="M22" s="54"/>
      <c r="N22" s="54"/>
      <c r="O22" s="54"/>
      <c r="P22" s="55"/>
      <c r="AA22" s="49"/>
      <c r="AJ22" s="49"/>
      <c r="AN22" s="49"/>
    </row>
    <row r="23" spans="1:40" customFormat="1" x14ac:dyDescent="0.25">
      <c r="A23" s="32"/>
      <c r="B23" s="59"/>
      <c r="D23" s="49"/>
      <c r="H23" s="49"/>
      <c r="I23" s="50"/>
      <c r="J23" s="51"/>
      <c r="K23" s="52"/>
      <c r="L23" s="54"/>
      <c r="M23" s="54"/>
      <c r="N23" s="54"/>
      <c r="O23" s="54"/>
      <c r="P23" s="55"/>
      <c r="AA23" s="49"/>
      <c r="AJ23" s="49"/>
      <c r="AN23" s="49"/>
    </row>
    <row r="24" spans="1:40" customFormat="1" x14ac:dyDescent="0.25">
      <c r="A24" s="71"/>
      <c r="B24" s="72"/>
      <c r="D24" s="49"/>
      <c r="H24" s="49"/>
      <c r="I24" s="50"/>
      <c r="J24" s="51"/>
      <c r="K24" s="52"/>
      <c r="L24" s="54"/>
      <c r="M24" s="54"/>
      <c r="N24" s="54"/>
      <c r="O24" s="54"/>
      <c r="P24" s="55"/>
      <c r="AA24" s="49"/>
      <c r="AJ24" s="49"/>
      <c r="AN24" s="49"/>
    </row>
    <row r="25" spans="1:40" customFormat="1" x14ac:dyDescent="0.25">
      <c r="A25" s="73"/>
      <c r="D25" s="49"/>
      <c r="H25" s="49"/>
      <c r="I25" s="50"/>
      <c r="J25" s="51"/>
      <c r="K25" s="52"/>
      <c r="L25" s="54"/>
      <c r="M25" s="54"/>
      <c r="N25" s="54"/>
      <c r="O25" s="54"/>
      <c r="P25" s="55"/>
      <c r="AA25" s="49"/>
      <c r="AJ25" s="49"/>
      <c r="AN25" s="49"/>
    </row>
  </sheetData>
  <mergeCells count="3">
    <mergeCell ref="B3:C3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Uredba 2019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</dc:creator>
  <cp:lastModifiedBy>HV</cp:lastModifiedBy>
  <dcterms:created xsi:type="dcterms:W3CDTF">2020-08-25T10:29:10Z</dcterms:created>
  <dcterms:modified xsi:type="dcterms:W3CDTF">2022-03-28T13:48:32Z</dcterms:modified>
</cp:coreProperties>
</file>