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lagus\Desktop\"/>
    </mc:Choice>
  </mc:AlternateContent>
  <bookViews>
    <workbookView xWindow="0" yWindow="0" windowWidth="23040" windowHeight="8355"/>
  </bookViews>
  <sheets>
    <sheet name="bilanca" sheetId="5" r:id="rId1"/>
    <sheet name="prihodi" sheetId="4" r:id="rId2"/>
    <sheet name="rashodi" sheetId="8" r:id="rId3"/>
    <sheet name="račun financiranja" sheetId="9" r:id="rId4"/>
    <sheet name="posebni dio" sheetId="1" r:id="rId5"/>
  </sheets>
  <definedNames>
    <definedName name="_xlnm._FilterDatabase" localSheetId="4" hidden="1">'posebni dio'!$A$1:$A$952</definedName>
    <definedName name="_xlnm._FilterDatabase" localSheetId="2" hidden="1">rashodi!$A$4:$J$77</definedName>
    <definedName name="_xlnm.Print_Area" localSheetId="0">bilanca!$A$1:$I$25</definedName>
    <definedName name="_xlnm.Print_Area" localSheetId="4">'posebni dio'!$A$1:$F$289</definedName>
    <definedName name="_xlnm.Print_Area" localSheetId="1">prihodi!$A$1:$I$49</definedName>
    <definedName name="_xlnm.Print_Area" localSheetId="3">'račun financiranja'!$A$1:$I$20</definedName>
    <definedName name="_xlnm.Print_Area" localSheetId="2">rashodi!$A$1:$I$100</definedName>
    <definedName name="_xlnm.Print_Titles" localSheetId="4">'posebni dio'!$2:$3</definedName>
    <definedName name="_xlnm.Print_Titles" localSheetId="1">prihodi!$3:$3</definedName>
    <definedName name="_xlnm.Print_Titles" localSheetId="3">'račun financiranja'!$2:$2</definedName>
    <definedName name="_xlnm.Print_Titles" localSheetId="2">rashodi!$2:$3</definedName>
  </definedNames>
  <calcPr calcId="162913" fullCalcOnLoad="1"/>
</workbook>
</file>

<file path=xl/calcChain.xml><?xml version="1.0" encoding="utf-8"?>
<calcChain xmlns="http://schemas.openxmlformats.org/spreadsheetml/2006/main">
  <c r="E209" i="1" l="1"/>
  <c r="F238" i="1"/>
  <c r="F232" i="1"/>
  <c r="G11" i="4"/>
  <c r="G9" i="4"/>
  <c r="G99" i="8"/>
  <c r="G96" i="8"/>
  <c r="G91" i="8"/>
  <c r="G87" i="8"/>
  <c r="G89" i="8"/>
  <c r="G88" i="8"/>
  <c r="G86" i="8"/>
  <c r="G85" i="8"/>
  <c r="G82" i="8"/>
  <c r="G77" i="8"/>
  <c r="H77" i="8"/>
  <c r="I77" i="8"/>
  <c r="G76" i="8"/>
  <c r="G75" i="8"/>
  <c r="G70" i="8"/>
  <c r="G30" i="8"/>
  <c r="G28" i="8"/>
  <c r="G65" i="8"/>
  <c r="G63" i="8"/>
  <c r="G60" i="8"/>
  <c r="G4" i="8"/>
  <c r="G9" i="5"/>
  <c r="G74" i="8"/>
  <c r="G72" i="8"/>
  <c r="G69" i="8"/>
  <c r="G67" i="8"/>
  <c r="G64" i="8"/>
  <c r="G62" i="8"/>
  <c r="G59" i="8"/>
  <c r="G56" i="8"/>
  <c r="G55" i="8"/>
  <c r="G54" i="8"/>
  <c r="G52" i="8"/>
  <c r="G51" i="8"/>
  <c r="G50" i="8"/>
  <c r="G47" i="8"/>
  <c r="G46" i="8"/>
  <c r="G45" i="8"/>
  <c r="G44" i="8"/>
  <c r="G43" i="8"/>
  <c r="G42" i="8"/>
  <c r="G41" i="8"/>
  <c r="G39" i="8"/>
  <c r="G37" i="8"/>
  <c r="G36" i="8"/>
  <c r="G35" i="8"/>
  <c r="G34" i="8"/>
  <c r="G33" i="8"/>
  <c r="G32" i="8"/>
  <c r="G31" i="8"/>
  <c r="G38" i="8"/>
  <c r="G29" i="8"/>
  <c r="G27" i="8"/>
  <c r="H27" i="8"/>
  <c r="G26" i="8"/>
  <c r="G24" i="8"/>
  <c r="G23" i="8"/>
  <c r="G22" i="8"/>
  <c r="G25" i="8"/>
  <c r="G18" i="8"/>
  <c r="G19" i="8"/>
  <c r="G20" i="8"/>
  <c r="G17" i="8"/>
  <c r="G40" i="8"/>
  <c r="C11" i="1"/>
  <c r="C16" i="1"/>
  <c r="C18" i="1"/>
  <c r="C10" i="1"/>
  <c r="C22" i="1"/>
  <c r="C26" i="1"/>
  <c r="C32" i="1"/>
  <c r="C44" i="1"/>
  <c r="C42" i="1"/>
  <c r="C21" i="1"/>
  <c r="C52" i="1"/>
  <c r="C51" i="1"/>
  <c r="C57" i="1"/>
  <c r="C56" i="1"/>
  <c r="C9" i="1"/>
  <c r="C8" i="1"/>
  <c r="C62" i="1"/>
  <c r="C61" i="1"/>
  <c r="C60" i="1"/>
  <c r="C70" i="1"/>
  <c r="C72" i="1"/>
  <c r="C69" i="1"/>
  <c r="C68" i="1"/>
  <c r="C77" i="1"/>
  <c r="C76" i="1"/>
  <c r="C75" i="1"/>
  <c r="C83" i="1"/>
  <c r="C82" i="1"/>
  <c r="C81" i="1"/>
  <c r="C6" i="1"/>
  <c r="C91" i="1"/>
  <c r="C90" i="1"/>
  <c r="C94" i="1"/>
  <c r="C93" i="1"/>
  <c r="C89" i="1"/>
  <c r="C99" i="1"/>
  <c r="C98" i="1"/>
  <c r="C102" i="1"/>
  <c r="C101" i="1"/>
  <c r="C97" i="1"/>
  <c r="C107" i="1"/>
  <c r="C106" i="1"/>
  <c r="C110" i="1"/>
  <c r="C109" i="1"/>
  <c r="C105" i="1"/>
  <c r="C87" i="1"/>
  <c r="C118" i="1"/>
  <c r="C123" i="1"/>
  <c r="C130" i="1"/>
  <c r="C117" i="1"/>
  <c r="C135" i="1"/>
  <c r="C134" i="1"/>
  <c r="C116" i="1"/>
  <c r="C140" i="1"/>
  <c r="C139" i="1"/>
  <c r="C138" i="1"/>
  <c r="C146" i="1"/>
  <c r="C149" i="1"/>
  <c r="C145" i="1"/>
  <c r="C153" i="1"/>
  <c r="C152" i="1"/>
  <c r="C156" i="1"/>
  <c r="C155" i="1"/>
  <c r="C144" i="1"/>
  <c r="C161" i="1"/>
  <c r="C160" i="1"/>
  <c r="C159" i="1"/>
  <c r="C166" i="1"/>
  <c r="C168" i="1"/>
  <c r="C172" i="1"/>
  <c r="C165" i="1"/>
  <c r="C176" i="1"/>
  <c r="C175" i="1"/>
  <c r="C180" i="1"/>
  <c r="C179" i="1"/>
  <c r="C164" i="1"/>
  <c r="C185" i="1"/>
  <c r="C188" i="1"/>
  <c r="C184" i="1"/>
  <c r="C183" i="1"/>
  <c r="C195" i="1"/>
  <c r="C194" i="1"/>
  <c r="C202" i="1"/>
  <c r="C201" i="1"/>
  <c r="C199" i="1"/>
  <c r="C198" i="1"/>
  <c r="C193" i="1"/>
  <c r="C207" i="1"/>
  <c r="C206" i="1"/>
  <c r="C205" i="1"/>
  <c r="C114" i="1"/>
  <c r="C217" i="1"/>
  <c r="C215" i="1"/>
  <c r="C219" i="1"/>
  <c r="C214" i="1"/>
  <c r="C221" i="1"/>
  <c r="C225" i="1"/>
  <c r="C224" i="1"/>
  <c r="C213" i="1"/>
  <c r="C230" i="1"/>
  <c r="C229" i="1"/>
  <c r="C228" i="1"/>
  <c r="C236" i="1"/>
  <c r="C235" i="1"/>
  <c r="C234" i="1"/>
  <c r="C242" i="1"/>
  <c r="C241" i="1"/>
  <c r="C240" i="1"/>
  <c r="C247" i="1"/>
  <c r="C246" i="1"/>
  <c r="C245" i="1"/>
  <c r="C252" i="1"/>
  <c r="C251" i="1"/>
  <c r="C255" i="1"/>
  <c r="C254" i="1"/>
  <c r="C250" i="1"/>
  <c r="C260" i="1"/>
  <c r="C259" i="1"/>
  <c r="C263" i="1"/>
  <c r="C262" i="1"/>
  <c r="C267" i="1"/>
  <c r="C269" i="1"/>
  <c r="C273" i="1"/>
  <c r="C266" i="1"/>
  <c r="C258" i="1"/>
  <c r="C278" i="1"/>
  <c r="C277" i="1"/>
  <c r="C211" i="1"/>
  <c r="C4" i="1"/>
  <c r="C283" i="1"/>
  <c r="C282" i="1"/>
  <c r="C281" i="1"/>
  <c r="C288" i="1"/>
  <c r="C287" i="1"/>
  <c r="C286" i="1"/>
  <c r="E119" i="1"/>
  <c r="E120" i="1"/>
  <c r="E121" i="1"/>
  <c r="E122" i="1"/>
  <c r="F122" i="1"/>
  <c r="E124" i="1"/>
  <c r="E125" i="1"/>
  <c r="E123" i="1"/>
  <c r="F123" i="1"/>
  <c r="E126" i="1"/>
  <c r="E127" i="1"/>
  <c r="E128" i="1"/>
  <c r="E129" i="1"/>
  <c r="E133" i="1"/>
  <c r="E132" i="1"/>
  <c r="E131" i="1"/>
  <c r="E130" i="1"/>
  <c r="E136" i="1"/>
  <c r="E135" i="1"/>
  <c r="E134" i="1"/>
  <c r="E141" i="1"/>
  <c r="E142" i="1"/>
  <c r="E140" i="1"/>
  <c r="E139" i="1"/>
  <c r="E138" i="1"/>
  <c r="E147" i="1"/>
  <c r="E148" i="1"/>
  <c r="E146" i="1"/>
  <c r="E150" i="1"/>
  <c r="E151" i="1"/>
  <c r="E149" i="1"/>
  <c r="E145" i="1"/>
  <c r="E154" i="1"/>
  <c r="E153" i="1"/>
  <c r="E152" i="1"/>
  <c r="E157" i="1"/>
  <c r="E156" i="1"/>
  <c r="E155" i="1"/>
  <c r="E144" i="1"/>
  <c r="E162" i="1"/>
  <c r="E161" i="1"/>
  <c r="E160" i="1"/>
  <c r="E159" i="1"/>
  <c r="E167" i="1"/>
  <c r="E166" i="1"/>
  <c r="E169" i="1"/>
  <c r="E170" i="1"/>
  <c r="E171" i="1"/>
  <c r="E168" i="1"/>
  <c r="E174" i="1"/>
  <c r="E173" i="1"/>
  <c r="E172" i="1"/>
  <c r="E165" i="1"/>
  <c r="E177" i="1"/>
  <c r="E178" i="1"/>
  <c r="E176" i="1"/>
  <c r="E175" i="1"/>
  <c r="E181" i="1"/>
  <c r="E180" i="1"/>
  <c r="E179" i="1"/>
  <c r="E164" i="1"/>
  <c r="E186" i="1"/>
  <c r="E187" i="1"/>
  <c r="E185" i="1"/>
  <c r="E189" i="1"/>
  <c r="E191" i="1"/>
  <c r="E190" i="1"/>
  <c r="E188" i="1"/>
  <c r="E184" i="1"/>
  <c r="E183" i="1"/>
  <c r="E196" i="1"/>
  <c r="E197" i="1"/>
  <c r="E195" i="1"/>
  <c r="E194" i="1"/>
  <c r="E203" i="1"/>
  <c r="E202" i="1"/>
  <c r="E201" i="1"/>
  <c r="E199" i="1"/>
  <c r="E198" i="1"/>
  <c r="E193" i="1"/>
  <c r="E208" i="1"/>
  <c r="F208" i="1"/>
  <c r="E207" i="1"/>
  <c r="E206" i="1"/>
  <c r="E205" i="1"/>
  <c r="D118" i="1"/>
  <c r="D123" i="1"/>
  <c r="D130" i="1"/>
  <c r="D135" i="1"/>
  <c r="D134" i="1"/>
  <c r="D140" i="1"/>
  <c r="D139" i="1"/>
  <c r="D138" i="1"/>
  <c r="D146" i="1"/>
  <c r="D149" i="1"/>
  <c r="D145" i="1"/>
  <c r="D153" i="1"/>
  <c r="D152" i="1"/>
  <c r="D156" i="1"/>
  <c r="D155" i="1"/>
  <c r="D144" i="1"/>
  <c r="D161" i="1"/>
  <c r="D160" i="1"/>
  <c r="D159" i="1"/>
  <c r="D166" i="1"/>
  <c r="D168" i="1"/>
  <c r="D172" i="1"/>
  <c r="D165" i="1"/>
  <c r="D176" i="1"/>
  <c r="D175" i="1"/>
  <c r="D180" i="1"/>
  <c r="D179" i="1"/>
  <c r="D164" i="1"/>
  <c r="D185" i="1"/>
  <c r="D188" i="1"/>
  <c r="D184" i="1"/>
  <c r="D183" i="1"/>
  <c r="D195" i="1"/>
  <c r="D194" i="1"/>
  <c r="D202" i="1"/>
  <c r="D201" i="1"/>
  <c r="D199" i="1"/>
  <c r="D198" i="1"/>
  <c r="D193" i="1"/>
  <c r="D207" i="1"/>
  <c r="D206" i="1"/>
  <c r="D205" i="1"/>
  <c r="D114" i="1"/>
  <c r="D4" i="1"/>
  <c r="G15" i="8"/>
  <c r="G14" i="8"/>
  <c r="G12" i="8"/>
  <c r="G10" i="8"/>
  <c r="G9" i="8"/>
  <c r="G7" i="8"/>
  <c r="H7" i="8"/>
  <c r="G8" i="8"/>
  <c r="F33" i="4"/>
  <c r="F11" i="4"/>
  <c r="F9" i="4"/>
  <c r="F9" i="9"/>
  <c r="F8" i="9"/>
  <c r="F4" i="9"/>
  <c r="F15" i="9"/>
  <c r="F17" i="9"/>
  <c r="F14" i="9"/>
  <c r="F13" i="9"/>
  <c r="F3" i="9"/>
  <c r="H7" i="4"/>
  <c r="I7" i="4"/>
  <c r="I7" i="8"/>
  <c r="I7" i="9"/>
  <c r="H49" i="4"/>
  <c r="H48" i="4"/>
  <c r="H47" i="4"/>
  <c r="H46" i="4"/>
  <c r="H7" i="5"/>
  <c r="F48" i="4"/>
  <c r="F47" i="4"/>
  <c r="F46" i="4"/>
  <c r="F7" i="5"/>
  <c r="I7" i="5"/>
  <c r="H6" i="4"/>
  <c r="F6" i="4"/>
  <c r="I6" i="4"/>
  <c r="H8" i="8"/>
  <c r="H9" i="8"/>
  <c r="H10" i="8"/>
  <c r="H6" i="8"/>
  <c r="F6" i="8"/>
  <c r="I6" i="8"/>
  <c r="I6" i="9"/>
  <c r="E12" i="1"/>
  <c r="E13" i="1"/>
  <c r="E14" i="1"/>
  <c r="E15" i="1"/>
  <c r="E11" i="1"/>
  <c r="E17" i="1"/>
  <c r="E16" i="1"/>
  <c r="E19" i="1"/>
  <c r="E18" i="1"/>
  <c r="E10" i="1"/>
  <c r="E23" i="1"/>
  <c r="E24" i="1"/>
  <c r="E25" i="1"/>
  <c r="E22" i="1"/>
  <c r="E27" i="1"/>
  <c r="E28" i="1"/>
  <c r="E29" i="1"/>
  <c r="E30" i="1"/>
  <c r="E31" i="1"/>
  <c r="E26" i="1"/>
  <c r="E33" i="1"/>
  <c r="E34" i="1"/>
  <c r="E35" i="1"/>
  <c r="E36" i="1"/>
  <c r="E37" i="1"/>
  <c r="E38" i="1"/>
  <c r="E39" i="1"/>
  <c r="E40" i="1"/>
  <c r="E41" i="1"/>
  <c r="E32" i="1"/>
  <c r="E45" i="1"/>
  <c r="E46" i="1"/>
  <c r="E47" i="1"/>
  <c r="E48" i="1"/>
  <c r="E49" i="1"/>
  <c r="E50" i="1"/>
  <c r="E44" i="1"/>
  <c r="E43" i="1"/>
  <c r="E42" i="1"/>
  <c r="E21" i="1"/>
  <c r="E53" i="1"/>
  <c r="E54" i="1"/>
  <c r="E55" i="1"/>
  <c r="E52" i="1"/>
  <c r="E51" i="1"/>
  <c r="E58" i="1"/>
  <c r="E57" i="1"/>
  <c r="E56" i="1"/>
  <c r="E9" i="1"/>
  <c r="E8" i="1"/>
  <c r="E63" i="1"/>
  <c r="E64" i="1"/>
  <c r="E66" i="1"/>
  <c r="E62" i="1"/>
  <c r="E65" i="1"/>
  <c r="E71" i="1"/>
  <c r="E70" i="1"/>
  <c r="E73" i="1"/>
  <c r="E72" i="1"/>
  <c r="E69" i="1"/>
  <c r="E68" i="1"/>
  <c r="E84" i="1"/>
  <c r="E83" i="1"/>
  <c r="E77" i="1"/>
  <c r="E76" i="1"/>
  <c r="E75" i="1"/>
  <c r="H10" i="4"/>
  <c r="H9" i="4"/>
  <c r="H12" i="4"/>
  <c r="H13" i="4"/>
  <c r="H11" i="4"/>
  <c r="H17" i="4"/>
  <c r="H18" i="4"/>
  <c r="H16" i="4"/>
  <c r="H15" i="4"/>
  <c r="H14" i="4"/>
  <c r="H24" i="4"/>
  <c r="H21" i="4"/>
  <c r="H22" i="4"/>
  <c r="H23" i="4"/>
  <c r="H25" i="4"/>
  <c r="H20" i="4"/>
  <c r="H27" i="4"/>
  <c r="H28" i="4"/>
  <c r="H26" i="4"/>
  <c r="H19" i="4"/>
  <c r="H33" i="4"/>
  <c r="H38" i="4"/>
  <c r="H32" i="4"/>
  <c r="H41" i="4"/>
  <c r="H42" i="4"/>
  <c r="H40" i="4"/>
  <c r="H44" i="4"/>
  <c r="H45" i="4"/>
  <c r="H43" i="4"/>
  <c r="H39" i="4"/>
  <c r="F8" i="4"/>
  <c r="F16" i="4"/>
  <c r="F5" i="4"/>
  <c r="F20" i="4"/>
  <c r="F26" i="4"/>
  <c r="F19" i="4"/>
  <c r="F32" i="4"/>
  <c r="F31" i="4"/>
  <c r="F40" i="4"/>
  <c r="F43" i="4"/>
  <c r="F39" i="4"/>
  <c r="F4" i="4"/>
  <c r="F6" i="5"/>
  <c r="H20" i="5"/>
  <c r="G22" i="5"/>
  <c r="F75" i="8"/>
  <c r="E232" i="1"/>
  <c r="E265" i="1"/>
  <c r="E264" i="1"/>
  <c r="F264" i="1"/>
  <c r="E238" i="1"/>
  <c r="D236" i="1"/>
  <c r="D235" i="1"/>
  <c r="D234" i="1"/>
  <c r="F14" i="4"/>
  <c r="D263" i="1"/>
  <c r="D262" i="1"/>
  <c r="D230" i="1"/>
  <c r="D229" i="1"/>
  <c r="D228" i="1"/>
  <c r="D221" i="1"/>
  <c r="H18" i="9"/>
  <c r="I18" i="9"/>
  <c r="I30" i="4"/>
  <c r="I50" i="4"/>
  <c r="I53" i="4"/>
  <c r="H52" i="4"/>
  <c r="I52" i="4"/>
  <c r="I49" i="4"/>
  <c r="I45" i="4"/>
  <c r="I44" i="4"/>
  <c r="I42" i="4"/>
  <c r="I41" i="4"/>
  <c r="I38" i="4"/>
  <c r="H37" i="4"/>
  <c r="I37" i="4"/>
  <c r="H36" i="4"/>
  <c r="I36" i="4"/>
  <c r="H35" i="4"/>
  <c r="I35" i="4"/>
  <c r="H34" i="4"/>
  <c r="I34" i="4"/>
  <c r="I28" i="4"/>
  <c r="I27" i="4"/>
  <c r="I25" i="4"/>
  <c r="I22" i="4"/>
  <c r="I21" i="4"/>
  <c r="I12" i="4"/>
  <c r="I10" i="4"/>
  <c r="H99" i="8"/>
  <c r="I99" i="8"/>
  <c r="H96" i="8"/>
  <c r="I96" i="8"/>
  <c r="H94" i="8"/>
  <c r="I94" i="8"/>
  <c r="H93" i="8"/>
  <c r="I93" i="8"/>
  <c r="H90" i="8"/>
  <c r="I90" i="8"/>
  <c r="H89" i="8"/>
  <c r="I89" i="8"/>
  <c r="H88" i="8"/>
  <c r="I88" i="8"/>
  <c r="H86" i="8"/>
  <c r="H85" i="8"/>
  <c r="H84" i="8"/>
  <c r="H82" i="8"/>
  <c r="I82" i="8"/>
  <c r="H74" i="8"/>
  <c r="H72" i="8"/>
  <c r="I72" i="8"/>
  <c r="H69" i="8"/>
  <c r="I69" i="8"/>
  <c r="H67" i="8"/>
  <c r="H65" i="8"/>
  <c r="I65" i="8"/>
  <c r="H64" i="8"/>
  <c r="I64" i="8"/>
  <c r="H62" i="8"/>
  <c r="H59" i="8"/>
  <c r="I59" i="8"/>
  <c r="H56" i="8"/>
  <c r="I56" i="8"/>
  <c r="H55" i="8"/>
  <c r="H54" i="8"/>
  <c r="H52" i="8"/>
  <c r="I52" i="8"/>
  <c r="H51" i="8"/>
  <c r="H50" i="8"/>
  <c r="I50" i="8"/>
  <c r="H47" i="8"/>
  <c r="I47" i="8"/>
  <c r="H46" i="8"/>
  <c r="I46" i="8"/>
  <c r="H45" i="8"/>
  <c r="I45" i="8"/>
  <c r="H44" i="8"/>
  <c r="H43" i="8"/>
  <c r="I43" i="8"/>
  <c r="H42" i="8"/>
  <c r="I42" i="8"/>
  <c r="H41" i="8"/>
  <c r="I41" i="8"/>
  <c r="H37" i="8"/>
  <c r="I37" i="8"/>
  <c r="H36" i="8"/>
  <c r="I36" i="8"/>
  <c r="H35" i="8"/>
  <c r="I35" i="8"/>
  <c r="H34" i="8"/>
  <c r="I34" i="8"/>
  <c r="H33" i="8"/>
  <c r="I33" i="8"/>
  <c r="H32" i="8"/>
  <c r="I32" i="8"/>
  <c r="H31" i="8"/>
  <c r="H30" i="8"/>
  <c r="I30" i="8"/>
  <c r="H29" i="8"/>
  <c r="I29" i="8"/>
  <c r="H26" i="8"/>
  <c r="I26" i="8"/>
  <c r="H24" i="8"/>
  <c r="I24" i="8"/>
  <c r="H23" i="8"/>
  <c r="I23" i="8"/>
  <c r="H22" i="8"/>
  <c r="H20" i="8"/>
  <c r="H18" i="8"/>
  <c r="H19" i="8"/>
  <c r="H17" i="8"/>
  <c r="I19" i="8"/>
  <c r="I18" i="8"/>
  <c r="H14" i="8"/>
  <c r="I14" i="8"/>
  <c r="H12" i="8"/>
  <c r="I12" i="8"/>
  <c r="I9" i="8"/>
  <c r="I8" i="8"/>
  <c r="I10" i="8"/>
  <c r="E289" i="1"/>
  <c r="E284" i="1"/>
  <c r="E275" i="1"/>
  <c r="E274" i="1"/>
  <c r="E272" i="1"/>
  <c r="F272" i="1"/>
  <c r="E271" i="1"/>
  <c r="E270" i="1"/>
  <c r="E268" i="1"/>
  <c r="F268" i="1"/>
  <c r="E261" i="1"/>
  <c r="E260" i="1"/>
  <c r="E259" i="1"/>
  <c r="E256" i="1"/>
  <c r="E253" i="1"/>
  <c r="E248" i="1"/>
  <c r="E243" i="1"/>
  <c r="E237" i="1"/>
  <c r="E231" i="1"/>
  <c r="F231" i="1"/>
  <c r="E226" i="1"/>
  <c r="E223" i="1"/>
  <c r="E218" i="1"/>
  <c r="E217" i="1"/>
  <c r="E216" i="1"/>
  <c r="E215" i="1"/>
  <c r="E219" i="1"/>
  <c r="E214" i="1"/>
  <c r="F179" i="1"/>
  <c r="F172" i="1"/>
  <c r="F142" i="1"/>
  <c r="F133" i="1"/>
  <c r="F129" i="1"/>
  <c r="F124" i="1"/>
  <c r="E111" i="1"/>
  <c r="E108" i="1"/>
  <c r="F108" i="1"/>
  <c r="E103" i="1"/>
  <c r="E100" i="1"/>
  <c r="E95" i="1"/>
  <c r="E92" i="1"/>
  <c r="F64" i="1"/>
  <c r="F63" i="1"/>
  <c r="F48" i="1"/>
  <c r="F38" i="1"/>
  <c r="F36" i="1"/>
  <c r="F34" i="1"/>
  <c r="F13" i="1"/>
  <c r="H10" i="9"/>
  <c r="I10" i="9"/>
  <c r="H20" i="9"/>
  <c r="I20" i="9"/>
  <c r="H16" i="9"/>
  <c r="H12" i="9"/>
  <c r="I12" i="9"/>
  <c r="H7" i="9"/>
  <c r="F78" i="1"/>
  <c r="F79" i="1"/>
  <c r="F85" i="1"/>
  <c r="F77" i="1"/>
  <c r="E278" i="1"/>
  <c r="F278" i="1"/>
  <c r="D269" i="1"/>
  <c r="D83" i="1"/>
  <c r="D82" i="1"/>
  <c r="D81" i="1"/>
  <c r="D6" i="1"/>
  <c r="G40" i="4"/>
  <c r="F13" i="8"/>
  <c r="G13" i="8"/>
  <c r="G48" i="4"/>
  <c r="H6" i="9"/>
  <c r="G6" i="9"/>
  <c r="G5" i="9"/>
  <c r="F6" i="9"/>
  <c r="F5" i="9"/>
  <c r="H51" i="4"/>
  <c r="I51" i="4"/>
  <c r="G51" i="4"/>
  <c r="F51" i="4"/>
  <c r="F63" i="8"/>
  <c r="D278" i="1"/>
  <c r="D277" i="1"/>
  <c r="D211" i="1"/>
  <c r="G16" i="4"/>
  <c r="H19" i="9"/>
  <c r="H17" i="9"/>
  <c r="I17" i="9"/>
  <c r="H11" i="9"/>
  <c r="H9" i="9"/>
  <c r="H8" i="9"/>
  <c r="H81" i="8"/>
  <c r="H68" i="8"/>
  <c r="F68" i="8"/>
  <c r="I68" i="8"/>
  <c r="H66" i="8"/>
  <c r="H38" i="8"/>
  <c r="H29" i="4"/>
  <c r="I29" i="4"/>
  <c r="G9" i="9"/>
  <c r="G58" i="8"/>
  <c r="G57" i="8"/>
  <c r="F58" i="8"/>
  <c r="G66" i="8"/>
  <c r="F66" i="8"/>
  <c r="D219" i="1"/>
  <c r="G68" i="8"/>
  <c r="F61" i="8"/>
  <c r="F60" i="8"/>
  <c r="D260" i="1"/>
  <c r="D259" i="1"/>
  <c r="D255" i="1"/>
  <c r="D254" i="1"/>
  <c r="D288" i="1"/>
  <c r="D287" i="1"/>
  <c r="D286" i="1"/>
  <c r="G6" i="4"/>
  <c r="F29" i="4"/>
  <c r="F98" i="8"/>
  <c r="F97" i="8"/>
  <c r="F95" i="8"/>
  <c r="F84" i="8"/>
  <c r="F87" i="8"/>
  <c r="F92" i="8"/>
  <c r="F83" i="8"/>
  <c r="F81" i="8"/>
  <c r="F73" i="8"/>
  <c r="F71" i="8"/>
  <c r="F70" i="8"/>
  <c r="F53" i="8"/>
  <c r="F49" i="8"/>
  <c r="F48" i="8"/>
  <c r="F40" i="8"/>
  <c r="F38" i="8"/>
  <c r="F28" i="8"/>
  <c r="F21" i="8"/>
  <c r="F17" i="8"/>
  <c r="F16" i="8"/>
  <c r="F11" i="8"/>
  <c r="F19" i="9"/>
  <c r="I19" i="9"/>
  <c r="F11" i="9"/>
  <c r="E225" i="1"/>
  <c r="E224" i="1"/>
  <c r="F224" i="1"/>
  <c r="C222" i="1"/>
  <c r="F134" i="1"/>
  <c r="E94" i="1"/>
  <c r="E93" i="1"/>
  <c r="F93" i="1"/>
  <c r="D273" i="1"/>
  <c r="G43" i="4"/>
  <c r="G39" i="4"/>
  <c r="G29" i="4"/>
  <c r="G26" i="4"/>
  <c r="G20" i="4"/>
  <c r="G19" i="4"/>
  <c r="G14" i="4"/>
  <c r="G98" i="8"/>
  <c r="G97" i="8"/>
  <c r="G95" i="8"/>
  <c r="G92" i="8"/>
  <c r="G84" i="8"/>
  <c r="G83" i="8"/>
  <c r="G79" i="8"/>
  <c r="G10" i="5"/>
  <c r="G81" i="8"/>
  <c r="G80" i="8"/>
  <c r="G73" i="8"/>
  <c r="G71" i="8"/>
  <c r="G61" i="8"/>
  <c r="G53" i="8"/>
  <c r="G49" i="8"/>
  <c r="G48" i="8"/>
  <c r="G11" i="8"/>
  <c r="G6" i="8"/>
  <c r="G19" i="9"/>
  <c r="G17" i="9"/>
  <c r="G15" i="9"/>
  <c r="G14" i="9"/>
  <c r="G13" i="9"/>
  <c r="G19" i="5"/>
  <c r="G11" i="9"/>
  <c r="G8" i="9"/>
  <c r="D283" i="1"/>
  <c r="D282" i="1"/>
  <c r="D281" i="1"/>
  <c r="D267" i="1"/>
  <c r="D252" i="1"/>
  <c r="D251" i="1"/>
  <c r="D247" i="1"/>
  <c r="D246" i="1"/>
  <c r="D245" i="1"/>
  <c r="D242" i="1"/>
  <c r="D241" i="1"/>
  <c r="D240" i="1"/>
  <c r="D217" i="1"/>
  <c r="D214" i="1"/>
  <c r="D213" i="1"/>
  <c r="D225" i="1"/>
  <c r="D224" i="1"/>
  <c r="D222" i="1"/>
  <c r="D215" i="1"/>
  <c r="D110" i="1"/>
  <c r="D109" i="1"/>
  <c r="D107" i="1"/>
  <c r="D106" i="1"/>
  <c r="D105" i="1"/>
  <c r="D102" i="1"/>
  <c r="D101" i="1"/>
  <c r="D99" i="1"/>
  <c r="D98" i="1"/>
  <c r="D97" i="1"/>
  <c r="D94" i="1"/>
  <c r="D93" i="1"/>
  <c r="D91" i="1"/>
  <c r="D90" i="1"/>
  <c r="D89" i="1"/>
  <c r="D87" i="1"/>
  <c r="D77" i="1"/>
  <c r="D76" i="1"/>
  <c r="D75" i="1"/>
  <c r="D72" i="1"/>
  <c r="D70" i="1"/>
  <c r="D69" i="1"/>
  <c r="D57" i="1"/>
  <c r="D56" i="1"/>
  <c r="D18" i="1"/>
  <c r="D11" i="1"/>
  <c r="D16" i="1"/>
  <c r="D10" i="1"/>
  <c r="D22" i="1"/>
  <c r="D26" i="1"/>
  <c r="D32" i="1"/>
  <c r="D44" i="1"/>
  <c r="D42" i="1"/>
  <c r="D21" i="1"/>
  <c r="D52" i="1"/>
  <c r="D51" i="1"/>
  <c r="D9" i="1"/>
  <c r="D8" i="1"/>
  <c r="F57" i="8"/>
  <c r="G32" i="4"/>
  <c r="G31" i="4"/>
  <c r="G4" i="4"/>
  <c r="G6" i="5"/>
  <c r="G8" i="5"/>
  <c r="G8" i="4"/>
  <c r="G47" i="4"/>
  <c r="G46" i="4"/>
  <c r="G7" i="5"/>
  <c r="G5" i="8"/>
  <c r="H5" i="9"/>
  <c r="I11" i="9"/>
  <c r="E91" i="1"/>
  <c r="E90" i="1"/>
  <c r="E89" i="1"/>
  <c r="F89" i="1"/>
  <c r="E288" i="1"/>
  <c r="G4" i="9"/>
  <c r="G18" i="5"/>
  <c r="I8" i="9"/>
  <c r="H15" i="9"/>
  <c r="H14" i="9"/>
  <c r="H13" i="9"/>
  <c r="H19" i="5"/>
  <c r="I16" i="9"/>
  <c r="I9" i="9"/>
  <c r="H11" i="8"/>
  <c r="I11" i="8"/>
  <c r="H92" i="8"/>
  <c r="I92" i="8"/>
  <c r="H71" i="8"/>
  <c r="I74" i="8"/>
  <c r="H58" i="8"/>
  <c r="H57" i="8"/>
  <c r="I57" i="8"/>
  <c r="F5" i="8"/>
  <c r="F4" i="8"/>
  <c r="F9" i="5"/>
  <c r="I22" i="8"/>
  <c r="H73" i="8"/>
  <c r="H95" i="8"/>
  <c r="I95" i="8"/>
  <c r="H80" i="8"/>
  <c r="H13" i="8"/>
  <c r="I13" i="8"/>
  <c r="I54" i="8"/>
  <c r="H53" i="8"/>
  <c r="I53" i="8"/>
  <c r="I44" i="8"/>
  <c r="I31" i="8"/>
  <c r="I17" i="8"/>
  <c r="I20" i="8"/>
  <c r="H5" i="8"/>
  <c r="I11" i="4"/>
  <c r="I23" i="4"/>
  <c r="I13" i="4"/>
  <c r="I15" i="9"/>
  <c r="F18" i="5"/>
  <c r="I58" i="8"/>
  <c r="I73" i="8"/>
  <c r="I14" i="9"/>
  <c r="F19" i="5"/>
  <c r="I19" i="5"/>
  <c r="I5" i="9"/>
  <c r="H4" i="9"/>
  <c r="F80" i="8"/>
  <c r="I81" i="8"/>
  <c r="I13" i="9"/>
  <c r="G3" i="9"/>
  <c r="I71" i="8"/>
  <c r="I26" i="4"/>
  <c r="I51" i="8"/>
  <c r="H49" i="8"/>
  <c r="I62" i="8"/>
  <c r="H61" i="8"/>
  <c r="I61" i="8"/>
  <c r="H63" i="8"/>
  <c r="H60" i="8"/>
  <c r="I60" i="8"/>
  <c r="I17" i="4"/>
  <c r="H48" i="8"/>
  <c r="I48" i="8"/>
  <c r="I49" i="8"/>
  <c r="F79" i="8"/>
  <c r="I80" i="8"/>
  <c r="H18" i="5"/>
  <c r="H3" i="9"/>
  <c r="I3" i="9"/>
  <c r="I4" i="9"/>
  <c r="F10" i="5"/>
  <c r="H22" i="5"/>
  <c r="I18" i="5"/>
  <c r="H98" i="8"/>
  <c r="I98" i="8"/>
  <c r="E247" i="1"/>
  <c r="F170" i="1"/>
  <c r="F39" i="1"/>
  <c r="F55" i="1"/>
  <c r="F171" i="1"/>
  <c r="F31" i="1"/>
  <c r="F128" i="1"/>
  <c r="F147" i="1"/>
  <c r="F127" i="1"/>
  <c r="F162" i="1"/>
  <c r="F14" i="1"/>
  <c r="F23" i="1"/>
  <c r="F73" i="1"/>
  <c r="F169" i="1"/>
  <c r="F174" i="1"/>
  <c r="E221" i="1"/>
  <c r="F221" i="1"/>
  <c r="F24" i="1"/>
  <c r="F120" i="1"/>
  <c r="F186" i="1"/>
  <c r="F25" i="1"/>
  <c r="F154" i="1"/>
  <c r="F223" i="1"/>
  <c r="F187" i="1"/>
  <c r="E246" i="1"/>
  <c r="F35" i="1"/>
  <c r="F196" i="1"/>
  <c r="F248" i="1"/>
  <c r="F92" i="1"/>
  <c r="F216" i="1"/>
  <c r="F132" i="1"/>
  <c r="D266" i="1"/>
  <c r="D62" i="1"/>
  <c r="D61" i="1"/>
  <c r="D60" i="1"/>
  <c r="D68" i="1"/>
  <c r="F226" i="1"/>
  <c r="F215" i="1"/>
  <c r="F178" i="1"/>
  <c r="F191" i="1"/>
  <c r="F243" i="1"/>
  <c r="E267" i="1"/>
  <c r="F111" i="1"/>
  <c r="F29" i="1"/>
  <c r="F53" i="1"/>
  <c r="F279" i="1"/>
  <c r="F15" i="1"/>
  <c r="F95" i="1"/>
  <c r="F130" i="1"/>
  <c r="F49" i="1"/>
  <c r="E99" i="1"/>
  <c r="F100" i="1"/>
  <c r="F126" i="1"/>
  <c r="F218" i="1"/>
  <c r="F177" i="1"/>
  <c r="F58" i="1"/>
  <c r="F94" i="1"/>
  <c r="F136" i="1"/>
  <c r="F161" i="1"/>
  <c r="F159" i="1"/>
  <c r="F260" i="1"/>
  <c r="E98" i="1"/>
  <c r="F99" i="1"/>
  <c r="F135" i="1"/>
  <c r="F27" i="1"/>
  <c r="E222" i="1"/>
  <c r="F222" i="1"/>
  <c r="E242" i="1"/>
  <c r="E241" i="1"/>
  <c r="F237" i="1"/>
  <c r="F189" i="1"/>
  <c r="F30" i="1"/>
  <c r="E245" i="1"/>
  <c r="F46" i="1"/>
  <c r="F76" i="1"/>
  <c r="F12" i="1"/>
  <c r="F50" i="1"/>
  <c r="F131" i="1"/>
  <c r="F91" i="1"/>
  <c r="F40" i="1"/>
  <c r="F51" i="1"/>
  <c r="E283" i="1"/>
  <c r="F284" i="1"/>
  <c r="F37" i="1"/>
  <c r="F197" i="1"/>
  <c r="E255" i="1"/>
  <c r="F256" i="1"/>
  <c r="F217" i="1"/>
  <c r="F71" i="1"/>
  <c r="E107" i="1"/>
  <c r="E106" i="1"/>
  <c r="E110" i="1"/>
  <c r="E109" i="1"/>
  <c r="E105" i="1"/>
  <c r="F181" i="1"/>
  <c r="F57" i="1"/>
  <c r="F176" i="1"/>
  <c r="F17" i="1"/>
  <c r="F121" i="1"/>
  <c r="F141" i="1"/>
  <c r="F148" i="1"/>
  <c r="F146" i="1"/>
  <c r="F261" i="1"/>
  <c r="E287" i="1"/>
  <c r="F288" i="1"/>
  <c r="F175" i="1"/>
  <c r="F56" i="1"/>
  <c r="F75" i="1"/>
  <c r="F242" i="1"/>
  <c r="F168" i="1"/>
  <c r="F70" i="1"/>
  <c r="F195" i="1"/>
  <c r="F22" i="1"/>
  <c r="E282" i="1"/>
  <c r="F52" i="1"/>
  <c r="E286" i="1"/>
  <c r="F287" i="1"/>
  <c r="E281" i="1"/>
  <c r="F286" i="1"/>
  <c r="F11" i="5"/>
  <c r="I5" i="8"/>
  <c r="F106" i="1"/>
  <c r="F90" i="1"/>
  <c r="F160" i="1"/>
  <c r="F47" i="1"/>
  <c r="F11" i="1"/>
  <c r="F225" i="1"/>
  <c r="F107" i="1"/>
  <c r="F41" i="1"/>
  <c r="F16" i="1"/>
  <c r="I86" i="8"/>
  <c r="E236" i="1"/>
  <c r="F236" i="1"/>
  <c r="E273" i="1"/>
  <c r="E235" i="1"/>
  <c r="E234" i="1"/>
  <c r="F234" i="1"/>
  <c r="I18" i="4"/>
  <c r="F235" i="1"/>
  <c r="I39" i="4"/>
  <c r="I43" i="4"/>
  <c r="G5" i="4"/>
  <c r="F259" i="1"/>
  <c r="F281" i="1"/>
  <c r="F167" i="1"/>
  <c r="F190" i="1"/>
  <c r="F194" i="1"/>
  <c r="F19" i="1"/>
  <c r="F28" i="1"/>
  <c r="F33" i="1"/>
  <c r="F32" i="1"/>
  <c r="F119" i="1"/>
  <c r="F72" i="1"/>
  <c r="F151" i="1"/>
  <c r="F203" i="1"/>
  <c r="F282" i="1"/>
  <c r="F180" i="1"/>
  <c r="F153" i="1"/>
  <c r="F152" i="1"/>
  <c r="D250" i="1"/>
  <c r="F247" i="1"/>
  <c r="D258" i="1"/>
  <c r="E102" i="1"/>
  <c r="F103" i="1"/>
  <c r="E252" i="1"/>
  <c r="F253" i="1"/>
  <c r="F109" i="1"/>
  <c r="E263" i="1"/>
  <c r="F255" i="1"/>
  <c r="E254" i="1"/>
  <c r="F254" i="1"/>
  <c r="F173" i="1"/>
  <c r="E240" i="1"/>
  <c r="F240" i="1"/>
  <c r="F241" i="1"/>
  <c r="F98" i="1"/>
  <c r="F105" i="1"/>
  <c r="F110" i="1"/>
  <c r="F185" i="1"/>
  <c r="F283" i="1"/>
  <c r="E277" i="1"/>
  <c r="F277" i="1"/>
  <c r="F44" i="1"/>
  <c r="F45" i="1"/>
  <c r="E213" i="1"/>
  <c r="F213" i="1"/>
  <c r="F214" i="1"/>
  <c r="I47" i="4"/>
  <c r="I20" i="4"/>
  <c r="I16" i="4"/>
  <c r="I48" i="4"/>
  <c r="I40" i="4"/>
  <c r="H97" i="8"/>
  <c r="I97" i="8"/>
  <c r="H40" i="8"/>
  <c r="I40" i="8"/>
  <c r="F267" i="1"/>
  <c r="F140" i="1"/>
  <c r="F149" i="1"/>
  <c r="F188" i="1"/>
  <c r="F102" i="1"/>
  <c r="E101" i="1"/>
  <c r="F21" i="1"/>
  <c r="F26" i="1"/>
  <c r="E251" i="1"/>
  <c r="F252" i="1"/>
  <c r="F246" i="1"/>
  <c r="F202" i="1"/>
  <c r="F69" i="1"/>
  <c r="F18" i="1"/>
  <c r="F166" i="1"/>
  <c r="F263" i="1"/>
  <c r="E262" i="1"/>
  <c r="F8" i="5"/>
  <c r="F12" i="5"/>
  <c r="I46" i="4"/>
  <c r="I19" i="4"/>
  <c r="I33" i="4"/>
  <c r="F262" i="1"/>
  <c r="F164" i="1"/>
  <c r="F165" i="1"/>
  <c r="F245" i="1"/>
  <c r="F184" i="1"/>
  <c r="F183" i="1"/>
  <c r="F10" i="1"/>
  <c r="F193" i="1"/>
  <c r="F201" i="1"/>
  <c r="F101" i="1"/>
  <c r="E97" i="1"/>
  <c r="F144" i="1"/>
  <c r="F145" i="1"/>
  <c r="F68" i="1"/>
  <c r="F138" i="1"/>
  <c r="F139" i="1"/>
  <c r="E250" i="1"/>
  <c r="F251" i="1"/>
  <c r="F21" i="5"/>
  <c r="F22" i="5"/>
  <c r="I22" i="5"/>
  <c r="F8" i="1"/>
  <c r="F9" i="1"/>
  <c r="F250" i="1"/>
  <c r="F97" i="1"/>
  <c r="E87" i="1"/>
  <c r="F87" i="1"/>
  <c r="F23" i="5"/>
  <c r="H8" i="4"/>
  <c r="I9" i="4"/>
  <c r="H5" i="4"/>
  <c r="I8" i="4"/>
  <c r="I5" i="4"/>
  <c r="F84" i="1"/>
  <c r="E61" i="1"/>
  <c r="F62" i="1"/>
  <c r="F66" i="1"/>
  <c r="E269" i="1"/>
  <c r="E266" i="1"/>
  <c r="E118" i="1"/>
  <c r="E117" i="1"/>
  <c r="G21" i="8"/>
  <c r="F125" i="1"/>
  <c r="H25" i="8"/>
  <c r="E60" i="1"/>
  <c r="F61" i="1"/>
  <c r="F269" i="1"/>
  <c r="I25" i="8"/>
  <c r="F60" i="1"/>
  <c r="F266" i="1"/>
  <c r="E258" i="1"/>
  <c r="H91" i="8"/>
  <c r="F258" i="1"/>
  <c r="I91" i="8"/>
  <c r="H87" i="8"/>
  <c r="I87" i="8"/>
  <c r="E230" i="1"/>
  <c r="H76" i="8"/>
  <c r="H75" i="8"/>
  <c r="I76" i="8"/>
  <c r="E229" i="1"/>
  <c r="F230" i="1"/>
  <c r="I75" i="8"/>
  <c r="H70" i="8"/>
  <c r="E228" i="1"/>
  <c r="F229" i="1"/>
  <c r="F228" i="1"/>
  <c r="I70" i="8"/>
  <c r="I32" i="4"/>
  <c r="H31" i="4"/>
  <c r="I84" i="8"/>
  <c r="H83" i="8"/>
  <c r="E82" i="1"/>
  <c r="F83" i="1"/>
  <c r="I85" i="8"/>
  <c r="H4" i="4"/>
  <c r="I31" i="4"/>
  <c r="F82" i="1"/>
  <c r="E81" i="1"/>
  <c r="I83" i="8"/>
  <c r="H79" i="8"/>
  <c r="I4" i="4"/>
  <c r="H6" i="5"/>
  <c r="H10" i="5"/>
  <c r="I79" i="8"/>
  <c r="E6" i="1"/>
  <c r="F81" i="1"/>
  <c r="H8" i="5"/>
  <c r="I8" i="5"/>
  <c r="I6" i="5"/>
  <c r="F6" i="1"/>
  <c r="I10" i="5"/>
  <c r="H28" i="8"/>
  <c r="I28" i="8"/>
  <c r="G16" i="8"/>
  <c r="D117" i="1"/>
  <c r="D116" i="1"/>
  <c r="I27" i="8"/>
  <c r="H21" i="8"/>
  <c r="F118" i="1"/>
  <c r="F117" i="1"/>
  <c r="E116" i="1"/>
  <c r="H16" i="8"/>
  <c r="I21" i="8"/>
  <c r="F116" i="1"/>
  <c r="I16" i="8"/>
  <c r="E211" i="1"/>
  <c r="F211" i="1"/>
  <c r="I63" i="8"/>
  <c r="G12" i="5"/>
  <c r="G23" i="5"/>
  <c r="G11" i="5"/>
  <c r="F206" i="1"/>
  <c r="F207" i="1"/>
  <c r="H4" i="8"/>
  <c r="F205" i="1"/>
  <c r="E114" i="1"/>
  <c r="H9" i="5"/>
  <c r="I4" i="8"/>
  <c r="E4" i="1"/>
  <c r="F4" i="1"/>
  <c r="F114" i="1"/>
  <c r="H11" i="5"/>
  <c r="I11" i="5"/>
  <c r="H12" i="5"/>
  <c r="I9" i="5"/>
  <c r="I12" i="5"/>
  <c r="H23" i="5"/>
</calcChain>
</file>

<file path=xl/sharedStrings.xml><?xml version="1.0" encoding="utf-8"?>
<sst xmlns="http://schemas.openxmlformats.org/spreadsheetml/2006/main" count="532" uniqueCount="276">
  <si>
    <t>Dodatna ulaganja na građevinskim objektima</t>
  </si>
  <si>
    <t>Uređaji, strojevi i oprema za ostale namjene</t>
  </si>
  <si>
    <t>Podskupina</t>
  </si>
  <si>
    <t>Sku-pina</t>
  </si>
  <si>
    <t>Raz-red</t>
  </si>
  <si>
    <t>Odje-ljak</t>
  </si>
  <si>
    <t>Materijalni rashodi</t>
  </si>
  <si>
    <t>A. RAČUN PRIHODA I RASHODA</t>
  </si>
  <si>
    <t>3213</t>
  </si>
  <si>
    <t>Stručno usavršavanje zaposlenika</t>
  </si>
  <si>
    <t>Naknade troškova zaposlenima</t>
  </si>
  <si>
    <t>Materijal i dijelovi za tekuće i investicijsko održavanje</t>
  </si>
  <si>
    <t>3225</t>
  </si>
  <si>
    <t>Sitni inventar i auto gume</t>
  </si>
  <si>
    <t>Rashodi za usluge</t>
  </si>
  <si>
    <t xml:space="preserve">Usluge tekućeg i investicijskog održavanja </t>
  </si>
  <si>
    <t>Intelektualne i osobne usluge</t>
  </si>
  <si>
    <t xml:space="preserve">Kamate za primljene zajmove </t>
  </si>
  <si>
    <t>3422</t>
  </si>
  <si>
    <t>Financijski rashodi</t>
  </si>
  <si>
    <t>3632</t>
  </si>
  <si>
    <t>Tekuće donacije u novcu</t>
  </si>
  <si>
    <t>Rashodi za nabavu proizvedene dugotrajne imovine</t>
  </si>
  <si>
    <t>Građevinski objekti</t>
  </si>
  <si>
    <t>4212</t>
  </si>
  <si>
    <t xml:space="preserve">Poslovni objekti </t>
  </si>
  <si>
    <t>4214</t>
  </si>
  <si>
    <t>Ostali građevinski objekti</t>
  </si>
  <si>
    <t>4221</t>
  </si>
  <si>
    <t>Uredska oprema i namještaj</t>
  </si>
  <si>
    <t>4222</t>
  </si>
  <si>
    <t>Komunikacijska oprema</t>
  </si>
  <si>
    <t>Postrojenja i oprema</t>
  </si>
  <si>
    <t>4227</t>
  </si>
  <si>
    <t>Prijevozna sredstva</t>
  </si>
  <si>
    <t>Rashodi za dodatna ulaganja na nefinancijskoj imovini</t>
  </si>
  <si>
    <t>4511</t>
  </si>
  <si>
    <t>PRIMICI OD FINANCIJSKE IMOVINE I ZADUŽIVANJA</t>
  </si>
  <si>
    <t>IZDACI ZA FINANCIJSKU IMOVINU I OTPLATE ZAJMOVA</t>
  </si>
  <si>
    <t>PRIHODI OD NEFINANCIJSKE IMOVINE</t>
  </si>
  <si>
    <t>RASHODI ZA NEFINANCIJSKU IMOVINU</t>
  </si>
  <si>
    <t>RAZLIKA - VIŠAK / MANJAK</t>
  </si>
  <si>
    <t>PRIHODI POSLOVANJA</t>
  </si>
  <si>
    <t>Prihodi od imovine</t>
  </si>
  <si>
    <t>Prihodi od financijske imovine</t>
  </si>
  <si>
    <t>Prihodi od kamata na dane zajmove</t>
  </si>
  <si>
    <t>Kamate na oročena sredstva i depozite po viđenju</t>
  </si>
  <si>
    <t xml:space="preserve">Prihodi od zateznih kamata </t>
  </si>
  <si>
    <t>Naziv prihoda</t>
  </si>
  <si>
    <t>Ostali prihodi od financijske imovine</t>
  </si>
  <si>
    <t>Prihodi od nefinancijske imovine</t>
  </si>
  <si>
    <t>Prihodi od zakupa i iznajmljivanja imovine</t>
  </si>
  <si>
    <t>Ostali prihodi od nefinancijske imovine</t>
  </si>
  <si>
    <t>Prihodi po posebnim propisima</t>
  </si>
  <si>
    <t>Naknada za zaštitu voda</t>
  </si>
  <si>
    <t>Naknada za korištenje voda</t>
  </si>
  <si>
    <t>Tekuće donacije</t>
  </si>
  <si>
    <t>Kapitalne donacije</t>
  </si>
  <si>
    <t>PRIHODI OD PRODAJE NEFINANCIJSKE IMOVINE</t>
  </si>
  <si>
    <t>Zemljište</t>
  </si>
  <si>
    <t>Prihodi od prodaje građevinskih objekata</t>
  </si>
  <si>
    <t>Stambeni objekti</t>
  </si>
  <si>
    <t>Prihodi od prodaje proizvedene dugotrajne imovine</t>
  </si>
  <si>
    <t>RASHODI POSLOVANJA</t>
  </si>
  <si>
    <t>Rashodi za zaposlene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</si>
  <si>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</si>
  <si>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</si>
  <si>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</si>
  <si>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</si>
  <si>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</si>
  <si>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Službena putovanja</t>
  </si>
  <si>
    <t>Naknade za prijevoz, za rad na terenu i odvojeni život</t>
  </si>
  <si>
    <t>Rashodi za materijal i energiju</t>
  </si>
  <si>
    <t>Uredski materijal i ostali materijalni rashodi</t>
  </si>
  <si>
    <t>Materijal i sirovine</t>
  </si>
  <si>
    <t>Energija</t>
  </si>
  <si>
    <t>Usluge telefona, pošte i prijevoza</t>
  </si>
  <si>
    <t>Usluge promidžbe i informiranja</t>
  </si>
  <si>
    <t>Komunalne usluge</t>
  </si>
  <si>
    <t>Zakupnine i najamnine</t>
  </si>
  <si>
    <t>Ostale usluge</t>
  </si>
  <si>
    <t>3423</t>
  </si>
  <si>
    <t>Ostali nespomenuti rashodi poslovanja</t>
  </si>
  <si>
    <t>Premije i osiguranja</t>
  </si>
  <si>
    <t>Reprezentacija</t>
  </si>
  <si>
    <t>Ostali rashodi</t>
  </si>
  <si>
    <t>Kazne, penali i naknade štete</t>
  </si>
  <si>
    <t>Naknade šteta pravnim i fizičkim osobama</t>
  </si>
  <si>
    <t>Kapitalne pomoći</t>
  </si>
  <si>
    <t>RASHODI ZA NABAVU NEFINANCIJSKE IMOVINE</t>
  </si>
  <si>
    <t>Materijalna imovina - prirodna bogatstva</t>
  </si>
  <si>
    <t>Primici od zaduživanja</t>
  </si>
  <si>
    <t>NETO FINANCIRANJE</t>
  </si>
  <si>
    <t>Naziv rashoda</t>
  </si>
  <si>
    <t>Ostali financijski rashodi</t>
  </si>
  <si>
    <t>Bankarske usluge i usluge platnog prometa</t>
  </si>
  <si>
    <t>Zatezne kamate</t>
  </si>
  <si>
    <t>VIŠAK / MANJAK + NETO FINANCIRANJE</t>
  </si>
  <si>
    <t>Šifra</t>
  </si>
  <si>
    <t>Naziv</t>
  </si>
  <si>
    <t xml:space="preserve">ADMINISTRACIJA I UPRAVLJANJE  </t>
  </si>
  <si>
    <t>OPREMANJE</t>
  </si>
  <si>
    <t>INFORMATIZACIJA</t>
  </si>
  <si>
    <t>K2002</t>
  </si>
  <si>
    <t>ZAJMOVI OD TUZEMNIH BANAKA I OSTALIH FINANCIJSKIH INSTITUCIJA U JAVNOM SEKTORU</t>
  </si>
  <si>
    <t>ZAJMOVI OD TUZEMNIH BANAKA I OSTALIH FINANCIJSKIH INSTITUCIJA IZVAN JAVNOG SEKTORA</t>
  </si>
  <si>
    <t>POSLOVNE ZGRADE</t>
  </si>
  <si>
    <t>I. OPĆI DIO</t>
  </si>
  <si>
    <t>HRVATSKE VODE</t>
  </si>
  <si>
    <t>TEKUĆE TEHNIČKO I GOSP. ODRŽAVANJE VODOTOKOVA I VODNIH GRAĐEVINA</t>
  </si>
  <si>
    <t>K2007</t>
  </si>
  <si>
    <t>Sitni inventar i autogume</t>
  </si>
  <si>
    <t>Usluge tekućeg i investicijskog održavanja</t>
  </si>
  <si>
    <t>PROGRAM INVESTICIJSKIH AKTIVNOSTI</t>
  </si>
  <si>
    <t>SERVISIRANJE UNUTARNJEG DUGA I DANI ZAJMOVI</t>
  </si>
  <si>
    <t>ADMINISTRATIVNO UPRAVLJANJE I OPREMANJE</t>
  </si>
  <si>
    <t>PRIHODI POSLOVANJA I PRIHODI OD PRODAJE NEFINANCIJSKE IMOVINE</t>
  </si>
  <si>
    <t>RASHODI POSLOVANJA I RASHODI ZA NABAVU NEFINANCIJSKE IMOVINE</t>
  </si>
  <si>
    <t>RASHODI  POSLOVANJA</t>
  </si>
  <si>
    <t>Naknade za rad predstavničkih i izvršnih tijela, povjerenstva i sl.</t>
  </si>
  <si>
    <t xml:space="preserve">Naknada za uređenje voda </t>
  </si>
  <si>
    <t>Vodni doprinos</t>
  </si>
  <si>
    <t>Ulaganja u računalne programe</t>
  </si>
  <si>
    <t>Nematerijalna proizvedena imovina</t>
  </si>
  <si>
    <t>Državni proračun</t>
  </si>
  <si>
    <t>Lokalna uprava</t>
  </si>
  <si>
    <t>Medicinska i laboratorijska oprema</t>
  </si>
  <si>
    <t>OSTALI IZVANREDNI IZDACI</t>
  </si>
  <si>
    <t>PRIJEVOZNA SREDSTVA</t>
  </si>
  <si>
    <t>Financijski  rashodi</t>
  </si>
  <si>
    <t xml:space="preserve">Prijevozna sredstva </t>
  </si>
  <si>
    <t>Pomoći dane u inozemstvo i unutar opće države</t>
  </si>
  <si>
    <t xml:space="preserve">Kapitalne pomoći </t>
  </si>
  <si>
    <t>Primljeni zajmovi od drugih razina vlasti</t>
  </si>
  <si>
    <t>Otplata glavnice primljenih zajmova od drugih razina vlasti</t>
  </si>
  <si>
    <t>Plaće za za prekovremeni rad</t>
  </si>
  <si>
    <t xml:space="preserve">Doprinosi za obvezno zdravstveno osiguranje </t>
  </si>
  <si>
    <t>Doprinosi za obvezno osiguranje u slučaju nezaposlenosti</t>
  </si>
  <si>
    <t>Plaće (Bruto)</t>
  </si>
  <si>
    <t>Pristojbe i naknade</t>
  </si>
  <si>
    <t xml:space="preserve">Ostali rashodi </t>
  </si>
  <si>
    <t xml:space="preserve">Kamate za primljene kredite i zajmove  </t>
  </si>
  <si>
    <t>Kamate za primljene kredite i zajmove od kreditnih i ostalih financijskih institucija u javnom sektoru</t>
  </si>
  <si>
    <t>Kamate za primljene kredite i zajmove od kreditnih i ostalih financijskih institucija izvan javnog sektora</t>
  </si>
  <si>
    <t>Izdaci za otplatu glavnice primljenih kredita i zajmova</t>
  </si>
  <si>
    <t>Otplata glavnice primljenih kredita i zajmova od kreditnih i ostalih financijskih institucija izvan javnog sektora</t>
  </si>
  <si>
    <t>Otplata glavnice primljenih kredita od tuzemnih kreditnih institucija izvan javnog sektora</t>
  </si>
  <si>
    <t>Kapitalne pomoći unutar općeg proračuna</t>
  </si>
  <si>
    <t>Pomoći unutar općeg proračuna</t>
  </si>
  <si>
    <t>Prihodi od kamata na dane zajmove tuzemnim trgovačkim  društvima i obrtnicima izvan javnog sektora</t>
  </si>
  <si>
    <t>Primljeni zajmovi od državnog proračuna</t>
  </si>
  <si>
    <t>Otplata glavnice primljenih kredita od kreditnih institucija u javnom sektoru</t>
  </si>
  <si>
    <t>Otplata glavnice primljenih zajmova od državnog proračuna</t>
  </si>
  <si>
    <t xml:space="preserve">Kamate za primljene kredite i zajmove </t>
  </si>
  <si>
    <t>Kamate za primljene kredite i zajmove od kreditnih  i ostalih financijskih institucija u javnom sektoru</t>
  </si>
  <si>
    <t xml:space="preserve">Pomoći unutar općeg proračuna </t>
  </si>
  <si>
    <t xml:space="preserve">Doprinosi za obvezno osiguranje u slučaju nezaposlenosti </t>
  </si>
  <si>
    <t>Pomoći iz inozemstva (darovnice) i od subjekata unutar općeg proračuna</t>
  </si>
  <si>
    <t>Pomoći od međunarodnih organizacija te institucija i tijela EU</t>
  </si>
  <si>
    <t>Prihodi od upravnih i administrativnih pristojbi, pristojbi po posebnim propisima i naknada</t>
  </si>
  <si>
    <t>Prihodi vodnog gospodarstva</t>
  </si>
  <si>
    <t>Prihodi  od prodaje proizvoda i robe te pruženih usluga i prihodi od donacija</t>
  </si>
  <si>
    <t>Otplata glanice primljenih zajmova od državnog proračuna</t>
  </si>
  <si>
    <t>ZAJMOVI OD DRUGIH RAZINA VLASTI</t>
  </si>
  <si>
    <t>Kamate za primljene kredite i zajmove</t>
  </si>
  <si>
    <t>Kamate za primljene zajmove od drugih razina vlasti</t>
  </si>
  <si>
    <t>IPA PROJEKTI I PROJEKTI IZ EU FONDOVA</t>
  </si>
  <si>
    <t>Pomoći dane u inozemstvo i unutar općeg proračuna</t>
  </si>
  <si>
    <t>Premije osiguranja</t>
  </si>
  <si>
    <t>Tekuće pomoći unutar općeg proračuna</t>
  </si>
  <si>
    <t>Službena, radna i zaštitna odjeća i obuća</t>
  </si>
  <si>
    <t xml:space="preserve">REDOVNO ODRŽAVANJE I OBNAVLJANJE VODOTOKA, VODNIH GRAĐEVINA I VODNOG DOBRA </t>
  </si>
  <si>
    <t xml:space="preserve">ULAGANJA U OBNOVU I RAZVITAK VODOOPSKRBE </t>
  </si>
  <si>
    <t xml:space="preserve">OBNAVLJANJE MELIORACIJSKIH GRAĐEVINA ZA ODVODNJU I NAVODNJAVANJE </t>
  </si>
  <si>
    <t xml:space="preserve">TEHNIČKI POSLOVI OD OPĆEG INTERESA ZA UPRAVLJANJE VODAMA </t>
  </si>
  <si>
    <t xml:space="preserve">HITNE INTERVENCIJE U PODRUČJU VODNOG GOSPODARSTVA </t>
  </si>
  <si>
    <t xml:space="preserve">IZDACI ZA SREĐIVANJE VLASNIŠTVA NA VODNOM DOBRU </t>
  </si>
  <si>
    <t>KAPITALNI RASHODI I TRANSFERI U PODRUČJU ZAŠTITE OD ŠTETNOG DJELOVANJA VODA I NAVODNJAVANJA</t>
  </si>
  <si>
    <t>ULAGANJA U OBJEKTE ZAŠTITE VODA I MORA OD ZAGAĐIVANJA</t>
  </si>
  <si>
    <t>EKO PROJEKT JADRAN - UČEŠĆE U POVLAČENJU ZAJMA</t>
  </si>
  <si>
    <t xml:space="preserve">PROJEKTI  NAVODNJAVANJA </t>
  </si>
  <si>
    <t>Kamate za zajmove od drugih razina vlasti-dr. proračun</t>
  </si>
  <si>
    <t>Ostali nespomenuti prihodi</t>
  </si>
  <si>
    <t>Prijevozna sredstva u pomorskom i riječnom prometu</t>
  </si>
  <si>
    <t xml:space="preserve">Tekuće pomoći unutar općeg  proračuna </t>
  </si>
  <si>
    <t>Pomoći proračunu iz drugih proračuna</t>
  </si>
  <si>
    <t>Tekuće pomoći proračunu iz drugih proračuna</t>
  </si>
  <si>
    <t>Kapitalne pomoći proračunu iz drugih proračuna</t>
  </si>
  <si>
    <t>Donacije od pravnih i fizičkih osoba izvan općeg proračuna</t>
  </si>
  <si>
    <t>Zdravstvene i veterinarske usluge</t>
  </si>
  <si>
    <t>Članarine i norme</t>
  </si>
  <si>
    <t xml:space="preserve">Kapitalne pomoći kreditnim i ostalim financijskim institucijama te trgovačkim društvima u javnom sektoru </t>
  </si>
  <si>
    <t xml:space="preserve">Kapitalne pomoći kreditnim i ostalim financijskim institucijama te 
trgovačkim društvima u javnom sektoru </t>
  </si>
  <si>
    <t>Otplata glavnice primljenih kredita i zajmova od kreditnih i ostalih financijskih  institucija u javnom sektoru</t>
  </si>
  <si>
    <t>Otplata glavnice primljenih kredita i zajmova  od kreditnih i ostalih financijskih institucija izvan javnog sektora</t>
  </si>
  <si>
    <t>Otplata glavnice primljenih kredita od tuzemnih kreditnih  institucija izvan javnog sektora</t>
  </si>
  <si>
    <t>Otplata glavnice primljenih kredita i zajmova od kreditnih  i ostalih financijskih institucija u javnom sektoru</t>
  </si>
  <si>
    <t>Rashodi za nabavu neproizvedene dugotrajne imovine</t>
  </si>
  <si>
    <t>Naknada šteta pravnim i fizičkim osobama</t>
  </si>
  <si>
    <t>Pomoći dane u  inozemstvo i unutar općeg proračuna</t>
  </si>
  <si>
    <t>II. POSEBNI DIO</t>
  </si>
  <si>
    <t>B. RAČUN FINANCIRANJA</t>
  </si>
  <si>
    <t>PRIJENOS DEPOZITA IZ PRETHODNE GODINE</t>
  </si>
  <si>
    <t>PROJEKTI ŠVICARSKA DAROVNICA</t>
  </si>
  <si>
    <t xml:space="preserve">Kapitalne pomoći kreditnim  i ostalim financijskim institucijama te trgovačkim društvima u javnom sektoru </t>
  </si>
  <si>
    <t>Računalne usluge</t>
  </si>
  <si>
    <t>Plaće u naravi</t>
  </si>
  <si>
    <t>Prijevozna sredstva u cestovnom prometu</t>
  </si>
  <si>
    <t>Negativne tečajne razlike</t>
  </si>
  <si>
    <t>Tekuće pomoći od međunarodnih organizacija</t>
  </si>
  <si>
    <t>Troškovi sudskih postupaka</t>
  </si>
  <si>
    <t>Pomoći inozemnim vladama</t>
  </si>
  <si>
    <t>Kapitalne pomoći inozemnim vladama izvan EU (BiH)</t>
  </si>
  <si>
    <t>Naknade troškova osobama izvan radnog odnosa</t>
  </si>
  <si>
    <t>Pomoći od izvanproračunskih korisnika</t>
  </si>
  <si>
    <t>UKUPNI PRIHODI</t>
  </si>
  <si>
    <t>UKUPNI RASHODI</t>
  </si>
  <si>
    <t>Prihodi od dividendi</t>
  </si>
  <si>
    <t>Prihodi od pozitivnih tečajnih razlika</t>
  </si>
  <si>
    <t>PRIJENOS DEPOZITA U SLJEDEĆU GODINU</t>
  </si>
  <si>
    <t>Primljeni krediti i zajmovi od kreditnih i ostalih financijskih institucija izvan javnog sektora</t>
  </si>
  <si>
    <t>Primljeni krediti od tuzemnih kreditnih institucija izvan javnog sektora</t>
  </si>
  <si>
    <t>SANACIJA KLIZIŠTA</t>
  </si>
  <si>
    <t>Pomoći temeljem prijenosa EU sredstava</t>
  </si>
  <si>
    <t>Kapitalne pomoći proračunskim korisnicima državnog proračuna temeljem prijenosa EU sredstava</t>
  </si>
  <si>
    <t>Pomoći proračunskim korisnicima drugih proračuna</t>
  </si>
  <si>
    <t>Kapitalne pomoći proračunskim korisnicima drugih proračuna</t>
  </si>
  <si>
    <t>Prihodi od prodaje proizvoda i robe te pruženih usluga</t>
  </si>
  <si>
    <t>Prihodi od prodaje robe</t>
  </si>
  <si>
    <t>Subvencije</t>
  </si>
  <si>
    <t>Subvencije trgovačkim društvima u javnom sektoru</t>
  </si>
  <si>
    <t>Tekuće pomoći temeljem prijenosa EU sredstava</t>
  </si>
  <si>
    <t>Kapitalne pomoći temeljem prijenosa EU sredstava</t>
  </si>
  <si>
    <t>K2060</t>
  </si>
  <si>
    <t>PROJEKTI EIB/CEB VODNOKOMUNALNE INFRASTRUKTURE</t>
  </si>
  <si>
    <t>INSTITUT ZA VODE</t>
  </si>
  <si>
    <t>Prihodi od prodaje prijevoznih sredstava</t>
  </si>
  <si>
    <t>Primici od prodaje dionica i udjela u glavnici</t>
  </si>
  <si>
    <t>Primici od prodaje dionica i udjela u glavnici trgovačkih društava izvan javnog sektora</t>
  </si>
  <si>
    <t>Dionice i udjeli u glavnici tuzemnih trgovačkih društava izvan javnog sektora</t>
  </si>
  <si>
    <t>K100010</t>
  </si>
  <si>
    <t>K100009</t>
  </si>
  <si>
    <t>K100008</t>
  </si>
  <si>
    <t>K100007</t>
  </si>
  <si>
    <t>K100006</t>
  </si>
  <si>
    <t>K100005</t>
  </si>
  <si>
    <t>K100004</t>
  </si>
  <si>
    <t>K100003</t>
  </si>
  <si>
    <t>A100012</t>
  </si>
  <si>
    <t>A100011</t>
  </si>
  <si>
    <t>A100010</t>
  </si>
  <si>
    <t>A100008</t>
  </si>
  <si>
    <t>A100007</t>
  </si>
  <si>
    <t>A100006</t>
  </si>
  <si>
    <t>A100005</t>
  </si>
  <si>
    <t>A100004</t>
  </si>
  <si>
    <t>A100003</t>
  </si>
  <si>
    <t>A100002</t>
  </si>
  <si>
    <t>A100001</t>
  </si>
  <si>
    <t>K100002</t>
  </si>
  <si>
    <t>K100001</t>
  </si>
  <si>
    <t>K100000</t>
  </si>
  <si>
    <t>A100000</t>
  </si>
  <si>
    <t>001</t>
  </si>
  <si>
    <t>Poslovni objekti</t>
  </si>
  <si>
    <t>Prihodi od pruženih usluga</t>
  </si>
  <si>
    <t>Povećanje / Smanjenje</t>
  </si>
  <si>
    <t xml:space="preserve">Indeks </t>
  </si>
  <si>
    <t>-</t>
  </si>
  <si>
    <t xml:space="preserve">Kapitalne pomoći od izvanproračunskih korisnika </t>
  </si>
  <si>
    <t xml:space="preserve">Kapitalne pomoći iz EU sredstava </t>
  </si>
  <si>
    <t>Plan  
za 2023.</t>
  </si>
  <si>
    <t>Novi plan 2023.</t>
  </si>
  <si>
    <t xml:space="preserve">PRIJEDLOG IZMJENA I DOPUNA FINANCIJSKOG PLANA HRVATSKIH VODA ZA 2023. GODINU </t>
  </si>
  <si>
    <t>OBRAČUN I NAPLATA VODNIH NAKNADA</t>
  </si>
  <si>
    <t>ULAGANJA U MATERIJALNU IMOVINU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</si>
</sst>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2" formatCode="yyyy\.mm\.dd"/>
  </numFmts>
  <fonts count="40">
    <font>
      <sz val="10"/>
      <color indexed="8"/>
      <name val="MS Sans Serif"/>
      <charset val="238"/>
    </font>
    <font>
      <sz val="9.85"/>
      <color indexed="8"/>
      <name val="Times New Roman"/>
      <charset val="238"/>
    </font>
    <font>
      <sz val="9.85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MS Sans Serif"/>
      <family val="2"/>
    </font>
    <font>
      <sz val="9"/>
      <name val="Arial"/>
      <family val="2"/>
      <charset val="238"/>
    </font>
    <font>
      <b/>
      <sz val="12"/>
      <name val="Times New Roman"/>
      <family val="1"/>
    </font>
    <font>
      <sz val="12"/>
      <name val="MS Sans Serif"/>
      <family val="2"/>
    </font>
    <font>
      <b/>
      <sz val="9.85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9.85"/>
      <name val="Times New Roman"/>
      <family val="1"/>
      <charset val="238"/>
    </font>
    <font>
      <b/>
      <sz val="10"/>
      <name val="Times New Roman"/>
      <family val="1"/>
    </font>
    <font>
      <b/>
      <sz val="12"/>
      <name val="Times New Roman"/>
      <family val="1"/>
      <charset val="238"/>
    </font>
    <font>
      <sz val="9.85"/>
      <name val="Times New Roman"/>
      <family val="1"/>
    </font>
    <font>
      <i/>
      <sz val="10"/>
      <name val="Times New Roman"/>
      <family val="1"/>
      <charset val="238"/>
    </font>
    <font>
      <i/>
      <sz val="9.85"/>
      <name val="Times New Roman"/>
      <family val="1"/>
      <charset val="238"/>
    </font>
    <font>
      <b/>
      <sz val="9.85"/>
      <name val="Times New Roman"/>
      <family val="1"/>
    </font>
    <font>
      <b/>
      <sz val="14"/>
      <name val="Times New Roman"/>
      <family val="1"/>
      <charset val="238"/>
    </font>
    <font>
      <b/>
      <sz val="14"/>
      <name val="Times New Roman"/>
      <family val="1"/>
    </font>
    <font>
      <sz val="11"/>
      <name val="MS Sans Serif"/>
      <family val="2"/>
    </font>
    <font>
      <b/>
      <sz val="11"/>
      <name val="Times New Roman"/>
      <family val="1"/>
    </font>
    <font>
      <i/>
      <sz val="9.85"/>
      <name val="Times New Roman"/>
      <family val="1"/>
    </font>
    <font>
      <b/>
      <i/>
      <sz val="9.85"/>
      <name val="Times New Roman"/>
      <family val="1"/>
    </font>
    <font>
      <i/>
      <sz val="10"/>
      <name val="Times New Roman"/>
      <family val="1"/>
    </font>
    <font>
      <sz val="10"/>
      <name val="MS Sans Serif"/>
      <charset val="238"/>
    </font>
    <font>
      <sz val="14"/>
      <name val="Times New Roman"/>
      <family val="1"/>
    </font>
    <font>
      <sz val="14"/>
      <name val="MS Sans Serif"/>
      <family val="2"/>
    </font>
    <font>
      <b/>
      <i/>
      <sz val="9.85"/>
      <name val="Times New Roman"/>
      <family val="1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2"/>
      <name val="Times New Roman"/>
      <family val="1"/>
      <charset val="238"/>
    </font>
    <font>
      <i/>
      <sz val="9"/>
      <name val="Arial"/>
      <family val="2"/>
      <charset val="238"/>
    </font>
    <font>
      <sz val="12"/>
      <name val="MS Sans Serif"/>
      <family val="2"/>
      <charset val="238"/>
    </font>
    <font>
      <sz val="14"/>
      <name val="Times New Roman"/>
      <family val="1"/>
      <charset val="238"/>
    </font>
    <font>
      <sz val="10"/>
      <name val="Geneva"/>
      <charset val="238"/>
    </font>
    <font>
      <u/>
      <sz val="10"/>
      <color indexed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38" fillId="0" borderId="0"/>
    <xf numFmtId="0" fontId="13" fillId="0" borderId="0"/>
  </cellStyleXfs>
  <cellXfs count="346">
    <xf numFmtId="0" fontId="0" fillId="0" borderId="0" xfId="0" applyNumberFormat="1" applyFill="1" applyBorder="1" applyAlignment="1" applyProtection="1"/>
    <xf numFmtId="3" fontId="3" fillId="0" borderId="1" xfId="0" applyNumberFormat="1" applyFont="1" applyFill="1" applyBorder="1" applyAlignment="1" applyProtection="1"/>
    <xf numFmtId="3" fontId="5" fillId="0" borderId="1" xfId="0" applyNumberFormat="1" applyFont="1" applyFill="1" applyBorder="1" applyAlignment="1" applyProtection="1">
      <alignment horizontal="right"/>
    </xf>
    <xf numFmtId="4" fontId="5" fillId="0" borderId="1" xfId="0" applyNumberFormat="1" applyFont="1" applyFill="1" applyBorder="1" applyAlignment="1" applyProtection="1">
      <alignment wrapText="1"/>
    </xf>
    <xf numFmtId="4" fontId="3" fillId="0" borderId="1" xfId="0" applyNumberFormat="1" applyFont="1" applyFill="1" applyBorder="1" applyAlignment="1" applyProtection="1">
      <alignment wrapText="1"/>
    </xf>
    <xf numFmtId="0" fontId="7" fillId="0" borderId="1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wrapText="1"/>
    </xf>
    <xf numFmtId="3" fontId="3" fillId="0" borderId="1" xfId="0" applyNumberFormat="1" applyFont="1" applyFill="1" applyBorder="1" applyAlignment="1" applyProtection="1">
      <alignment horizontal="right"/>
    </xf>
    <xf numFmtId="3" fontId="4" fillId="0" borderId="1" xfId="0" applyNumberFormat="1" applyFont="1" applyFill="1" applyBorder="1" applyAlignment="1" applyProtection="1">
      <alignment horizontal="right"/>
    </xf>
    <xf numFmtId="0" fontId="8" fillId="0" borderId="0" xfId="0" applyNumberFormat="1" applyFont="1" applyFill="1" applyBorder="1" applyAlignment="1" applyProtection="1">
      <alignment horizontal="left" wrapText="1"/>
    </xf>
    <xf numFmtId="0" fontId="9" fillId="0" borderId="0" xfId="0" applyNumberFormat="1" applyFont="1" applyFill="1" applyBorder="1" applyAlignment="1" applyProtection="1">
      <alignment wrapText="1"/>
    </xf>
    <xf numFmtId="3" fontId="3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3" fontId="3" fillId="0" borderId="1" xfId="8" applyNumberFormat="1" applyFont="1" applyFill="1" applyBorder="1" applyAlignment="1" applyProtection="1">
      <alignment horizontal="right"/>
    </xf>
    <xf numFmtId="0" fontId="3" fillId="0" borderId="2" xfId="15" applyFont="1" applyFill="1" applyBorder="1" applyAlignment="1">
      <alignment horizontal="left" wrapText="1"/>
    </xf>
    <xf numFmtId="0" fontId="3" fillId="0" borderId="1" xfId="15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 applyProtection="1">
      <alignment horizontal="right"/>
    </xf>
    <xf numFmtId="0" fontId="3" fillId="0" borderId="1" xfId="15" applyFont="1" applyFill="1" applyBorder="1" applyAlignment="1">
      <alignment horizontal="left" wrapText="1"/>
    </xf>
    <xf numFmtId="0" fontId="7" fillId="0" borderId="0" xfId="0" applyNumberFormat="1" applyFont="1" applyFill="1" applyBorder="1" applyAlignment="1" applyProtection="1"/>
    <xf numFmtId="4" fontId="5" fillId="0" borderId="1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/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left" wrapText="1"/>
    </xf>
    <xf numFmtId="3" fontId="5" fillId="0" borderId="1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/>
    <xf numFmtId="0" fontId="3" fillId="0" borderId="5" xfId="8" applyFont="1" applyFill="1" applyBorder="1" applyAlignment="1">
      <alignment horizontal="left" wrapText="1"/>
    </xf>
    <xf numFmtId="3" fontId="3" fillId="0" borderId="1" xfId="0" quotePrefix="1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 applyProtection="1">
      <alignment wrapText="1"/>
    </xf>
    <xf numFmtId="0" fontId="7" fillId="0" borderId="6" xfId="0" applyNumberFormat="1" applyFont="1" applyFill="1" applyBorder="1" applyAlignment="1" applyProtection="1"/>
    <xf numFmtId="0" fontId="3" fillId="0" borderId="1" xfId="0" applyFont="1" applyFill="1" applyBorder="1" applyAlignment="1">
      <alignment horizontal="left"/>
    </xf>
    <xf numFmtId="2" fontId="3" fillId="0" borderId="1" xfId="0" applyNumberFormat="1" applyFont="1" applyFill="1" applyBorder="1" applyAlignment="1" applyProtection="1">
      <alignment horizontal="right"/>
    </xf>
    <xf numFmtId="0" fontId="15" fillId="0" borderId="4" xfId="0" quotePrefix="1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wrapText="1"/>
    </xf>
    <xf numFmtId="0" fontId="4" fillId="0" borderId="1" xfId="0" applyNumberFormat="1" applyFont="1" applyFill="1" applyBorder="1" applyAlignment="1" applyProtection="1">
      <alignment wrapText="1"/>
    </xf>
    <xf numFmtId="0" fontId="4" fillId="0" borderId="7" xfId="0" applyNumberFormat="1" applyFont="1" applyFill="1" applyBorder="1" applyAlignment="1" applyProtection="1">
      <alignment vertical="center" wrapText="1"/>
    </xf>
    <xf numFmtId="0" fontId="4" fillId="0" borderId="8" xfId="0" applyNumberFormat="1" applyFont="1" applyFill="1" applyBorder="1" applyAlignment="1" applyProtection="1">
      <alignment vertical="center" wrapText="1"/>
    </xf>
    <xf numFmtId="0" fontId="15" fillId="0" borderId="8" xfId="0" applyNumberFormat="1" applyFont="1" applyFill="1" applyBorder="1" applyAlignment="1" applyProtection="1">
      <alignment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15" fillId="0" borderId="8" xfId="0" applyNumberFormat="1" applyFont="1" applyFill="1" applyBorder="1" applyAlignment="1" applyProtection="1">
      <alignment wrapText="1"/>
    </xf>
    <xf numFmtId="0" fontId="4" fillId="0" borderId="9" xfId="0" applyNumberFormat="1" applyFont="1" applyFill="1" applyBorder="1" applyAlignment="1" applyProtection="1"/>
    <xf numFmtId="0" fontId="16" fillId="0" borderId="2" xfId="0" applyNumberFormat="1" applyFont="1" applyFill="1" applyBorder="1" applyAlignment="1" applyProtection="1">
      <alignment horizontal="left"/>
    </xf>
    <xf numFmtId="0" fontId="5" fillId="0" borderId="2" xfId="0" applyNumberFormat="1" applyFont="1" applyFill="1" applyBorder="1" applyAlignment="1" applyProtection="1">
      <alignment horizontal="left"/>
    </xf>
    <xf numFmtId="0" fontId="3" fillId="0" borderId="2" xfId="0" applyNumberFormat="1" applyFont="1" applyFill="1" applyBorder="1" applyAlignment="1" applyProtection="1">
      <alignment horizontal="left"/>
    </xf>
    <xf numFmtId="0" fontId="5" fillId="0" borderId="2" xfId="0" quotePrefix="1" applyNumberFormat="1" applyFont="1" applyFill="1" applyBorder="1" applyAlignment="1" applyProtection="1">
      <alignment horizontal="left"/>
    </xf>
    <xf numFmtId="0" fontId="3" fillId="0" borderId="10" xfId="8" applyFont="1" applyFill="1" applyBorder="1" applyAlignment="1">
      <alignment horizontal="left"/>
    </xf>
    <xf numFmtId="0" fontId="3" fillId="0" borderId="2" xfId="8" applyNumberFormat="1" applyFont="1" applyFill="1" applyBorder="1" applyAlignment="1" applyProtection="1">
      <alignment horizontal="left"/>
    </xf>
    <xf numFmtId="0" fontId="3" fillId="0" borderId="2" xfId="0" quotePrefix="1" applyNumberFormat="1" applyFont="1" applyFill="1" applyBorder="1" applyAlignment="1" applyProtection="1">
      <alignment horizontal="left"/>
    </xf>
    <xf numFmtId="0" fontId="5" fillId="0" borderId="2" xfId="0" applyFont="1" applyFill="1" applyBorder="1" applyAlignment="1">
      <alignment horizontal="left" vertical="top"/>
    </xf>
    <xf numFmtId="0" fontId="3" fillId="0" borderId="2" xfId="0" applyNumberFormat="1" applyFont="1" applyFill="1" applyBorder="1" applyAlignment="1" applyProtection="1">
      <alignment horizontal="left" vertical="top"/>
    </xf>
    <xf numFmtId="0" fontId="5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3" fontId="5" fillId="0" borderId="1" xfId="8" applyNumberFormat="1" applyFont="1" applyFill="1" applyBorder="1" applyAlignment="1" applyProtection="1">
      <alignment horizontal="right"/>
    </xf>
    <xf numFmtId="3" fontId="16" fillId="0" borderId="11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wrapText="1"/>
    </xf>
    <xf numFmtId="3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27" fillId="0" borderId="0" xfId="0" quotePrefix="1" applyNumberFormat="1" applyFont="1" applyFill="1" applyBorder="1" applyAlignment="1" applyProtection="1">
      <alignment horizontal="center" vertical="center"/>
    </xf>
    <xf numFmtId="3" fontId="27" fillId="0" borderId="0" xfId="0" applyNumberFormat="1" applyFont="1" applyFill="1" applyBorder="1" applyAlignment="1" applyProtection="1"/>
    <xf numFmtId="0" fontId="15" fillId="0" borderId="12" xfId="0" quotePrefix="1" applyNumberFormat="1" applyFont="1" applyFill="1" applyBorder="1" applyAlignment="1" applyProtection="1">
      <alignment horizontal="left" vertical="center"/>
    </xf>
    <xf numFmtId="0" fontId="4" fillId="0" borderId="0" xfId="0" quotePrefix="1" applyNumberFormat="1" applyFont="1" applyFill="1" applyBorder="1" applyAlignment="1" applyProtection="1">
      <alignment horizontal="center" vertical="center"/>
    </xf>
    <xf numFmtId="3" fontId="4" fillId="0" borderId="0" xfId="0" quotePrefix="1" applyNumberFormat="1" applyFont="1" applyFill="1" applyBorder="1" applyAlignment="1" applyProtection="1">
      <alignment horizontal="left"/>
    </xf>
    <xf numFmtId="3" fontId="15" fillId="0" borderId="0" xfId="0" quotePrefix="1" applyNumberFormat="1" applyFont="1" applyFill="1" applyBorder="1" applyAlignment="1" applyProtection="1">
      <alignment horizontal="left"/>
    </xf>
    <xf numFmtId="3" fontId="15" fillId="0" borderId="0" xfId="0" quotePrefix="1" applyNumberFormat="1" applyFont="1" applyFill="1" applyBorder="1" applyAlignment="1" applyProtection="1">
      <alignment horizontal="left" wrapText="1"/>
    </xf>
    <xf numFmtId="3" fontId="15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vertical="center" wrapText="1"/>
    </xf>
    <xf numFmtId="3" fontId="4" fillId="0" borderId="0" xfId="0" applyNumberFormat="1" applyFont="1" applyFill="1" applyBorder="1" applyAlignment="1" applyProtection="1">
      <alignment horizontal="left"/>
    </xf>
    <xf numFmtId="0" fontId="29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/>
    <xf numFmtId="0" fontId="15" fillId="0" borderId="0" xfId="0" quotePrefix="1" applyNumberFormat="1" applyFont="1" applyFill="1" applyBorder="1" applyAlignment="1" applyProtection="1">
      <alignment horizontal="left"/>
    </xf>
    <xf numFmtId="0" fontId="28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center" vertical="center"/>
    </xf>
    <xf numFmtId="0" fontId="15" fillId="0" borderId="1" xfId="0" quotePrefix="1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15" fillId="0" borderId="2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3" fontId="15" fillId="0" borderId="1" xfId="0" applyNumberFormat="1" applyFont="1" applyFill="1" applyBorder="1" applyAlignment="1" applyProtection="1">
      <alignment horizontal="right"/>
    </xf>
    <xf numFmtId="0" fontId="4" fillId="0" borderId="3" xfId="0" applyNumberFormat="1" applyFont="1" applyFill="1" applyBorder="1" applyAlignment="1" applyProtection="1">
      <alignment horizontal="left" vertical="top"/>
    </xf>
    <xf numFmtId="0" fontId="3" fillId="0" borderId="1" xfId="8" applyFont="1" applyFill="1" applyBorder="1" applyAlignment="1">
      <alignment horizontal="left"/>
    </xf>
    <xf numFmtId="0" fontId="15" fillId="0" borderId="1" xfId="0" applyNumberFormat="1" applyFont="1" applyFill="1" applyBorder="1" applyAlignment="1" applyProtection="1">
      <alignment horizontal="left" vertical="top"/>
    </xf>
    <xf numFmtId="0" fontId="4" fillId="0" borderId="2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left"/>
    </xf>
    <xf numFmtId="0" fontId="3" fillId="0" borderId="1" xfId="8" applyNumberFormat="1" applyFont="1" applyFill="1" applyBorder="1" applyAlignment="1" applyProtection="1">
      <alignment horizontal="left"/>
    </xf>
    <xf numFmtId="0" fontId="15" fillId="0" borderId="3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>
      <alignment horizontal="left"/>
    </xf>
    <xf numFmtId="0" fontId="4" fillId="0" borderId="1" xfId="0" quotePrefix="1" applyNumberFormat="1" applyFont="1" applyFill="1" applyBorder="1" applyAlignment="1" applyProtection="1">
      <alignment horizontal="left"/>
    </xf>
    <xf numFmtId="0" fontId="5" fillId="0" borderId="2" xfId="0" applyNumberFormat="1" applyFont="1" applyFill="1" applyBorder="1" applyAlignment="1" applyProtection="1">
      <alignment horizontal="left" vertical="top"/>
    </xf>
    <xf numFmtId="0" fontId="3" fillId="0" borderId="1" xfId="0" quotePrefix="1" applyNumberFormat="1" applyFont="1" applyFill="1" applyBorder="1" applyAlignment="1" applyProtection="1">
      <alignment horizontal="left"/>
    </xf>
    <xf numFmtId="0" fontId="27" fillId="0" borderId="1" xfId="0" quotePrefix="1" applyNumberFormat="1" applyFont="1" applyFill="1" applyBorder="1" applyAlignment="1" applyProtection="1">
      <alignment horizontal="left"/>
    </xf>
    <xf numFmtId="0" fontId="4" fillId="0" borderId="7" xfId="0" applyNumberFormat="1" applyFont="1" applyFill="1" applyBorder="1" applyAlignment="1" applyProtection="1">
      <alignment horizontal="left" vertical="top"/>
    </xf>
    <xf numFmtId="0" fontId="4" fillId="0" borderId="8" xfId="0" applyNumberFormat="1" applyFont="1" applyFill="1" applyBorder="1" applyAlignment="1" applyProtection="1">
      <alignment horizontal="left" vertical="top"/>
    </xf>
    <xf numFmtId="0" fontId="15" fillId="0" borderId="8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left" vertical="top"/>
    </xf>
    <xf numFmtId="0" fontId="28" fillId="0" borderId="0" xfId="0" applyNumberFormat="1" applyFont="1" applyFill="1" applyBorder="1" applyAlignment="1" applyProtection="1">
      <alignment horizontal="left" vertical="top"/>
    </xf>
    <xf numFmtId="0" fontId="32" fillId="0" borderId="0" xfId="0" applyNumberFormat="1" applyFont="1" applyFill="1" applyBorder="1" applyAlignment="1" applyProtection="1"/>
    <xf numFmtId="0" fontId="20" fillId="0" borderId="4" xfId="0" quotePrefix="1" applyFont="1" applyFill="1" applyBorder="1" applyAlignment="1">
      <alignment horizontal="left" vertical="center" wrapText="1"/>
    </xf>
    <xf numFmtId="0" fontId="20" fillId="0" borderId="6" xfId="0" quotePrefix="1" applyFont="1" applyFill="1" applyBorder="1" applyAlignment="1">
      <alignment horizontal="left" vertical="center" wrapText="1"/>
    </xf>
    <xf numFmtId="0" fontId="15" fillId="0" borderId="6" xfId="0" quotePrefix="1" applyNumberFormat="1" applyFont="1" applyFill="1" applyBorder="1" applyAlignment="1" applyProtection="1">
      <alignment horizontal="left"/>
    </xf>
    <xf numFmtId="0" fontId="16" fillId="0" borderId="1" xfId="0" applyNumberFormat="1" applyFont="1" applyFill="1" applyBorder="1" applyAlignment="1" applyProtection="1">
      <alignment horizontal="left"/>
    </xf>
    <xf numFmtId="0" fontId="5" fillId="0" borderId="1" xfId="0" applyNumberFormat="1" applyFont="1" applyFill="1" applyBorder="1" applyAlignment="1" applyProtection="1">
      <alignment horizontal="left"/>
    </xf>
    <xf numFmtId="2" fontId="5" fillId="0" borderId="1" xfId="0" applyNumberFormat="1" applyFont="1" applyFill="1" applyBorder="1" applyAlignment="1" applyProtection="1">
      <alignment horizontal="right"/>
    </xf>
    <xf numFmtId="0" fontId="5" fillId="0" borderId="1" xfId="0" quotePrefix="1" applyFont="1" applyFill="1" applyBorder="1" applyAlignment="1">
      <alignment horizontal="left" wrapText="1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left" wrapText="1"/>
    </xf>
    <xf numFmtId="0" fontId="3" fillId="0" borderId="8" xfId="0" applyNumberFormat="1" applyFont="1" applyFill="1" applyBorder="1" applyAlignment="1" applyProtection="1">
      <alignment horizontal="left"/>
    </xf>
    <xf numFmtId="0" fontId="3" fillId="0" borderId="13" xfId="0" applyNumberFormat="1" applyFont="1" applyFill="1" applyBorder="1" applyAlignment="1" applyProtection="1">
      <alignment horizontal="left"/>
    </xf>
    <xf numFmtId="3" fontId="3" fillId="0" borderId="8" xfId="0" applyNumberFormat="1" applyFont="1" applyFill="1" applyBorder="1" applyAlignment="1" applyProtection="1">
      <alignment horizontal="right"/>
    </xf>
    <xf numFmtId="0" fontId="32" fillId="0" borderId="0" xfId="0" applyNumberFormat="1" applyFont="1" applyFill="1" applyBorder="1" applyAlignment="1" applyProtection="1">
      <alignment horizontal="left"/>
    </xf>
    <xf numFmtId="0" fontId="14" fillId="0" borderId="2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3" fontId="4" fillId="0" borderId="1" xfId="8" applyNumberFormat="1" applyFont="1" applyFill="1" applyBorder="1" applyAlignment="1" applyProtection="1">
      <alignment horizontal="right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4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left" vertical="center"/>
    </xf>
    <xf numFmtId="3" fontId="7" fillId="0" borderId="1" xfId="0" applyNumberFormat="1" applyFont="1" applyFill="1" applyBorder="1" applyAlignment="1" applyProtection="1"/>
    <xf numFmtId="3" fontId="7" fillId="0" borderId="0" xfId="0" applyNumberFormat="1" applyFont="1" applyFill="1" applyBorder="1" applyAlignment="1" applyProtection="1"/>
    <xf numFmtId="0" fontId="33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right"/>
    </xf>
    <xf numFmtId="43" fontId="7" fillId="0" borderId="0" xfId="1" applyFont="1" applyFill="1" applyBorder="1" applyAlignment="1" applyProtection="1"/>
    <xf numFmtId="0" fontId="7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vertical="justify"/>
    </xf>
    <xf numFmtId="0" fontId="35" fillId="0" borderId="0" xfId="0" quotePrefix="1" applyNumberFormat="1" applyFont="1" applyFill="1" applyBorder="1" applyAlignment="1" applyProtection="1">
      <alignment horizontal="left"/>
    </xf>
    <xf numFmtId="3" fontId="35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left"/>
    </xf>
    <xf numFmtId="0" fontId="7" fillId="0" borderId="0" xfId="0" quotePrefix="1" applyNumberFormat="1" applyFont="1" applyFill="1" applyBorder="1" applyAlignment="1" applyProtection="1">
      <alignment horizontal="left"/>
    </xf>
    <xf numFmtId="3" fontId="7" fillId="0" borderId="0" xfId="0" quotePrefix="1" applyNumberFormat="1" applyFont="1" applyFill="1" applyBorder="1" applyAlignment="1" applyProtection="1">
      <alignment horizontal="left"/>
    </xf>
    <xf numFmtId="22" fontId="4" fillId="0" borderId="0" xfId="0" applyNumberFormat="1" applyFont="1" applyFill="1" applyBorder="1" applyAlignment="1" applyProtection="1"/>
    <xf numFmtId="0" fontId="14" fillId="0" borderId="0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 applyProtection="1">
      <alignment horizontal="right"/>
    </xf>
    <xf numFmtId="2" fontId="3" fillId="0" borderId="0" xfId="0" applyNumberFormat="1" applyFont="1" applyFill="1" applyBorder="1" applyAlignment="1" applyProtection="1"/>
    <xf numFmtId="0" fontId="1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/>
    <xf numFmtId="0" fontId="10" fillId="0" borderId="1" xfId="0" applyFont="1" applyFill="1" applyBorder="1" applyAlignment="1"/>
    <xf numFmtId="0" fontId="17" fillId="0" borderId="1" xfId="0" quotePrefix="1" applyFont="1" applyFill="1" applyBorder="1" applyAlignment="1">
      <alignment horizontal="left"/>
    </xf>
    <xf numFmtId="0" fontId="14" fillId="0" borderId="1" xfId="0" quotePrefix="1" applyFont="1" applyFill="1" applyBorder="1" applyAlignment="1">
      <alignment horizontal="left"/>
    </xf>
    <xf numFmtId="0" fontId="3" fillId="0" borderId="1" xfId="8" quotePrefix="1" applyFont="1" applyFill="1" applyBorder="1" applyAlignment="1">
      <alignment horizontal="left"/>
    </xf>
    <xf numFmtId="0" fontId="8" fillId="0" borderId="0" xfId="0" quotePrefix="1" applyFont="1" applyFill="1" applyBorder="1" applyAlignment="1">
      <alignment horizontal="left" vertical="center"/>
    </xf>
    <xf numFmtId="0" fontId="24" fillId="0" borderId="0" xfId="0" quotePrefix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quotePrefix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17" fillId="0" borderId="0" xfId="0" quotePrefix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0" xfId="0" quotePrefix="1" applyFont="1" applyFill="1" applyBorder="1" applyAlignment="1">
      <alignment horizontal="left" vertical="center"/>
    </xf>
    <xf numFmtId="0" fontId="17" fillId="0" borderId="0" xfId="0" quotePrefix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0" fontId="25" fillId="0" borderId="0" xfId="0" quotePrefix="1" applyFont="1" applyFill="1" applyBorder="1" applyAlignment="1">
      <alignment horizontal="center" vertical="center"/>
    </xf>
    <xf numFmtId="0" fontId="25" fillId="0" borderId="0" xfId="0" quotePrefix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20" fillId="0" borderId="0" xfId="0" quotePrefix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0" fillId="0" borderId="12" xfId="0" quotePrefix="1" applyFont="1" applyFill="1" applyBorder="1" applyAlignment="1">
      <alignment horizontal="left" vertical="center" wrapText="1"/>
    </xf>
    <xf numFmtId="0" fontId="20" fillId="0" borderId="12" xfId="0" quotePrefix="1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left" wrapText="1"/>
    </xf>
    <xf numFmtId="0" fontId="37" fillId="0" borderId="0" xfId="0" applyNumberFormat="1" applyFont="1" applyFill="1" applyBorder="1" applyAlignment="1" applyProtection="1">
      <alignment wrapText="1"/>
    </xf>
    <xf numFmtId="0" fontId="16" fillId="0" borderId="14" xfId="0" quotePrefix="1" applyFont="1" applyBorder="1" applyAlignment="1">
      <alignment horizontal="left" wrapText="1"/>
    </xf>
    <xf numFmtId="0" fontId="16" fillId="0" borderId="12" xfId="0" quotePrefix="1" applyFont="1" applyBorder="1" applyAlignment="1">
      <alignment horizontal="left" wrapText="1"/>
    </xf>
    <xf numFmtId="0" fontId="16" fillId="0" borderId="12" xfId="0" quotePrefix="1" applyFont="1" applyBorder="1" applyAlignment="1">
      <alignment horizontal="center" wrapText="1"/>
    </xf>
    <xf numFmtId="0" fontId="16" fillId="0" borderId="12" xfId="0" quotePrefix="1" applyNumberFormat="1" applyFont="1" applyFill="1" applyBorder="1" applyAlignment="1" applyProtection="1">
      <alignment horizontal="left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3" fontId="16" fillId="0" borderId="11" xfId="0" applyNumberFormat="1" applyFont="1" applyFill="1" applyBorder="1" applyAlignment="1" applyProtection="1">
      <alignment horizontal="right" wrapText="1"/>
    </xf>
    <xf numFmtId="0" fontId="16" fillId="0" borderId="0" xfId="0" quotePrefix="1" applyNumberFormat="1" applyFont="1" applyFill="1" applyBorder="1" applyAlignment="1" applyProtection="1">
      <alignment horizontal="left" wrapText="1"/>
    </xf>
    <xf numFmtId="0" fontId="34" fillId="0" borderId="0" xfId="0" applyNumberFormat="1" applyFont="1" applyFill="1" applyBorder="1" applyAlignment="1" applyProtection="1">
      <alignment wrapText="1"/>
    </xf>
    <xf numFmtId="0" fontId="16" fillId="0" borderId="15" xfId="0" quotePrefix="1" applyNumberFormat="1" applyFont="1" applyFill="1" applyBorder="1" applyAlignment="1" applyProtection="1">
      <alignment horizontal="left" wrapText="1"/>
    </xf>
    <xf numFmtId="0" fontId="34" fillId="0" borderId="15" xfId="0" applyNumberFormat="1" applyFont="1" applyFill="1" applyBorder="1" applyAlignment="1" applyProtection="1">
      <alignment wrapText="1"/>
    </xf>
    <xf numFmtId="0" fontId="16" fillId="0" borderId="12" xfId="0" quotePrefix="1" applyNumberFormat="1" applyFont="1" applyFill="1" applyBorder="1" applyAlignment="1" applyProtection="1">
      <alignment horizontal="left" wrapText="1"/>
    </xf>
    <xf numFmtId="3" fontId="16" fillId="0" borderId="11" xfId="0" applyNumberFormat="1" applyFont="1" applyFill="1" applyBorder="1" applyAlignment="1" applyProtection="1">
      <alignment wrapText="1"/>
    </xf>
    <xf numFmtId="0" fontId="22" fillId="0" borderId="0" xfId="0" quotePrefix="1" applyNumberFormat="1" applyFont="1" applyFill="1" applyBorder="1" applyAlignment="1" applyProtection="1">
      <alignment horizontal="left" wrapText="1"/>
    </xf>
    <xf numFmtId="0" fontId="30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right"/>
    </xf>
    <xf numFmtId="0" fontId="28" fillId="0" borderId="0" xfId="0" applyNumberFormat="1" applyFont="1" applyFill="1" applyBorder="1" applyAlignment="1" applyProtection="1">
      <alignment horizontal="center"/>
    </xf>
    <xf numFmtId="172" fontId="5" fillId="0" borderId="16" xfId="0" applyNumberFormat="1" applyFont="1" applyFill="1" applyBorder="1" applyAlignment="1">
      <alignment horizontal="left" vertical="center"/>
    </xf>
    <xf numFmtId="172" fontId="5" fillId="0" borderId="2" xfId="0" applyNumberFormat="1" applyFont="1" applyFill="1" applyBorder="1" applyAlignment="1">
      <alignment horizontal="left"/>
    </xf>
    <xf numFmtId="0" fontId="14" fillId="0" borderId="1" xfId="0" applyFont="1" applyFill="1" applyBorder="1" applyAlignment="1"/>
    <xf numFmtId="0" fontId="17" fillId="0" borderId="2" xfId="0" quotePrefix="1" applyFont="1" applyFill="1" applyBorder="1" applyAlignment="1">
      <alignment horizontal="left"/>
    </xf>
    <xf numFmtId="0" fontId="17" fillId="0" borderId="1" xfId="0" applyFont="1" applyFill="1" applyBorder="1" applyAlignment="1"/>
    <xf numFmtId="0" fontId="3" fillId="0" borderId="2" xfId="0" quotePrefix="1" applyFont="1" applyFill="1" applyBorder="1" applyAlignment="1">
      <alignment horizontal="left"/>
    </xf>
    <xf numFmtId="0" fontId="3" fillId="0" borderId="1" xfId="0" quotePrefix="1" applyFont="1" applyFill="1" applyBorder="1" applyAlignment="1">
      <alignment horizontal="left"/>
    </xf>
    <xf numFmtId="0" fontId="3" fillId="0" borderId="1" xfId="0" applyFont="1" applyFill="1" applyBorder="1" applyAlignment="1"/>
    <xf numFmtId="0" fontId="5" fillId="0" borderId="1" xfId="0" quotePrefix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3" fillId="0" borderId="1" xfId="8" applyFont="1" applyFill="1" applyBorder="1" applyAlignment="1">
      <alignment horizontal="left" wrapText="1"/>
    </xf>
    <xf numFmtId="0" fontId="3" fillId="0" borderId="2" xfId="8" quotePrefix="1" applyFont="1" applyFill="1" applyBorder="1" applyAlignment="1">
      <alignment horizontal="left"/>
    </xf>
    <xf numFmtId="0" fontId="5" fillId="0" borderId="2" xfId="0" quotePrefix="1" applyFont="1" applyFill="1" applyBorder="1" applyAlignment="1">
      <alignment horizontal="left"/>
    </xf>
    <xf numFmtId="0" fontId="3" fillId="0" borderId="2" xfId="0" quotePrefix="1" applyFont="1" applyFill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left"/>
    </xf>
    <xf numFmtId="0" fontId="18" fillId="0" borderId="1" xfId="0" applyFont="1" applyFill="1" applyBorder="1" applyAlignment="1"/>
    <xf numFmtId="0" fontId="3" fillId="0" borderId="2" xfId="0" applyNumberFormat="1" applyFont="1" applyFill="1" applyBorder="1" applyAlignment="1">
      <alignment horizontal="left"/>
    </xf>
    <xf numFmtId="0" fontId="5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top"/>
    </xf>
    <xf numFmtId="0" fontId="5" fillId="0" borderId="1" xfId="0" quotePrefix="1" applyFont="1" applyFill="1" applyBorder="1" applyAlignment="1"/>
    <xf numFmtId="0" fontId="3" fillId="0" borderId="1" xfId="0" quotePrefix="1" applyFont="1" applyFill="1" applyBorder="1" applyAlignment="1">
      <alignment wrapText="1"/>
    </xf>
    <xf numFmtId="0" fontId="5" fillId="0" borderId="2" xfId="0" applyFont="1" applyFill="1" applyBorder="1" applyAlignment="1">
      <alignment horizontal="left" vertical="justify"/>
    </xf>
    <xf numFmtId="0" fontId="3" fillId="0" borderId="2" xfId="0" applyNumberFormat="1" applyFont="1" applyFill="1" applyBorder="1" applyAlignment="1">
      <alignment horizontal="left" vertical="justify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 vertical="justify"/>
    </xf>
    <xf numFmtId="0" fontId="35" fillId="0" borderId="0" xfId="0" applyFont="1" applyFill="1" applyAlignment="1">
      <alignment horizontal="left"/>
    </xf>
    <xf numFmtId="0" fontId="35" fillId="0" borderId="0" xfId="0" applyFont="1" applyFill="1" applyAlignment="1"/>
    <xf numFmtId="0" fontId="7" fillId="0" borderId="0" xfId="0" applyFont="1" applyFill="1" applyAlignment="1">
      <alignment horizontal="left"/>
    </xf>
    <xf numFmtId="0" fontId="33" fillId="0" borderId="0" xfId="0" applyFont="1" applyFill="1" applyAlignment="1"/>
    <xf numFmtId="0" fontId="33" fillId="0" borderId="0" xfId="0" applyFont="1" applyFill="1" applyAlignment="1">
      <alignment horizontal="left"/>
    </xf>
    <xf numFmtId="0" fontId="7" fillId="0" borderId="0" xfId="0" applyFont="1" applyFill="1" applyAlignment="1"/>
    <xf numFmtId="0" fontId="35" fillId="0" borderId="0" xfId="0" applyFont="1" applyFill="1" applyBorder="1" applyAlignment="1">
      <alignment horizontal="left"/>
    </xf>
    <xf numFmtId="0" fontId="35" fillId="0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33" fillId="0" borderId="0" xfId="0" applyFont="1" applyFill="1" applyBorder="1" applyAlignment="1"/>
    <xf numFmtId="0" fontId="33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7" fillId="0" borderId="0" xfId="0" quotePrefix="1" applyFont="1" applyFill="1" applyBorder="1" applyAlignment="1">
      <alignment horizontal="left"/>
    </xf>
    <xf numFmtId="0" fontId="35" fillId="0" borderId="0" xfId="0" quotePrefix="1" applyFont="1" applyFill="1" applyBorder="1" applyAlignment="1">
      <alignment horizontal="left"/>
    </xf>
    <xf numFmtId="0" fontId="33" fillId="0" borderId="0" xfId="0" quotePrefix="1" applyFont="1" applyFill="1" applyBorder="1" applyAlignment="1">
      <alignment horizontal="left"/>
    </xf>
    <xf numFmtId="0" fontId="33" fillId="0" borderId="0" xfId="0" quotePrefix="1" applyFont="1" applyFill="1" applyAlignment="1">
      <alignment horizontal="left"/>
    </xf>
    <xf numFmtId="0" fontId="7" fillId="0" borderId="0" xfId="0" quotePrefix="1" applyFont="1" applyFill="1" applyAlignment="1">
      <alignment horizontal="left"/>
    </xf>
    <xf numFmtId="0" fontId="35" fillId="0" borderId="0" xfId="0" quotePrefix="1" applyFont="1" applyFill="1" applyAlignment="1">
      <alignment horizontal="left"/>
    </xf>
    <xf numFmtId="0" fontId="20" fillId="0" borderId="16" xfId="0" quotePrefix="1" applyFont="1" applyFill="1" applyBorder="1" applyAlignment="1">
      <alignment horizontal="left" vertical="top" wrapText="1"/>
    </xf>
    <xf numFmtId="0" fontId="20" fillId="0" borderId="4" xfId="0" quotePrefix="1" applyFont="1" applyFill="1" applyBorder="1" applyAlignment="1">
      <alignment horizontal="left" vertical="top" wrapText="1"/>
    </xf>
    <xf numFmtId="0" fontId="20" fillId="0" borderId="2" xfId="0" quotePrefix="1" applyFont="1" applyFill="1" applyBorder="1" applyAlignment="1">
      <alignment horizontal="left" vertical="top" wrapText="1"/>
    </xf>
    <xf numFmtId="0" fontId="20" fillId="0" borderId="1" xfId="0" quotePrefix="1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/>
    </xf>
    <xf numFmtId="0" fontId="20" fillId="0" borderId="1" xfId="0" quotePrefix="1" applyFont="1" applyFill="1" applyBorder="1" applyAlignment="1">
      <alignment horizontal="left"/>
    </xf>
    <xf numFmtId="2" fontId="15" fillId="0" borderId="1" xfId="0" applyNumberFormat="1" applyFont="1" applyFill="1" applyBorder="1" applyAlignment="1" applyProtection="1">
      <alignment horizontal="right"/>
    </xf>
    <xf numFmtId="0" fontId="1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left"/>
    </xf>
    <xf numFmtId="0" fontId="20" fillId="0" borderId="1" xfId="0" applyFont="1" applyFill="1" applyBorder="1" applyAlignment="1"/>
    <xf numFmtId="0" fontId="25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0" fillId="0" borderId="1" xfId="0" quotePrefix="1" applyFont="1" applyFill="1" applyBorder="1" applyAlignment="1">
      <alignment horizontal="left"/>
    </xf>
    <xf numFmtId="0" fontId="17" fillId="0" borderId="1" xfId="0" applyFont="1" applyFill="1" applyBorder="1" applyAlignment="1">
      <alignment horizontal="left" wrapText="1"/>
    </xf>
    <xf numFmtId="0" fontId="17" fillId="0" borderId="1" xfId="0" quotePrefix="1" applyFont="1" applyFill="1" applyBorder="1" applyAlignment="1">
      <alignment horizontal="left" wrapText="1"/>
    </xf>
    <xf numFmtId="0" fontId="25" fillId="0" borderId="1" xfId="0" quotePrefix="1" applyFont="1" applyFill="1" applyBorder="1" applyAlignment="1">
      <alignment horizontal="left"/>
    </xf>
    <xf numFmtId="0" fontId="14" fillId="0" borderId="1" xfId="0" quotePrefix="1" applyFont="1" applyFill="1" applyBorder="1" applyAlignment="1">
      <alignment horizontal="left" wrapText="1"/>
    </xf>
    <xf numFmtId="0" fontId="31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wrapText="1"/>
    </xf>
    <xf numFmtId="0" fontId="19" fillId="0" borderId="1" xfId="0" applyFont="1" applyFill="1" applyBorder="1" applyAlignment="1"/>
    <xf numFmtId="0" fontId="26" fillId="0" borderId="1" xfId="0" applyFont="1" applyFill="1" applyBorder="1" applyAlignment="1">
      <alignment horizontal="left"/>
    </xf>
    <xf numFmtId="0" fontId="17" fillId="0" borderId="8" xfId="0" quotePrefix="1" applyFont="1" applyFill="1" applyBorder="1" applyAlignment="1">
      <alignment horizontal="left"/>
    </xf>
    <xf numFmtId="0" fontId="14" fillId="0" borderId="8" xfId="0" applyFont="1" applyFill="1" applyBorder="1" applyAlignment="1"/>
    <xf numFmtId="3" fontId="3" fillId="0" borderId="8" xfId="8" applyNumberFormat="1" applyFont="1" applyFill="1" applyBorder="1" applyAlignment="1" applyProtection="1">
      <alignment horizontal="right"/>
    </xf>
    <xf numFmtId="2" fontId="3" fillId="0" borderId="1" xfId="0" applyNumberFormat="1" applyFont="1" applyFill="1" applyBorder="1" applyAlignment="1" applyProtection="1">
      <alignment horizontal="right" wrapText="1"/>
    </xf>
    <xf numFmtId="2" fontId="5" fillId="0" borderId="1" xfId="0" applyNumberFormat="1" applyFont="1" applyFill="1" applyBorder="1" applyAlignment="1" applyProtection="1">
      <alignment horizontal="right" wrapText="1"/>
    </xf>
    <xf numFmtId="0" fontId="14" fillId="0" borderId="2" xfId="0" quotePrefix="1" applyFont="1" applyFill="1" applyBorder="1" applyAlignment="1">
      <alignment horizontal="left"/>
    </xf>
    <xf numFmtId="0" fontId="7" fillId="0" borderId="3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horizontal="right" wrapText="1"/>
    </xf>
    <xf numFmtId="0" fontId="4" fillId="0" borderId="5" xfId="0" applyNumberFormat="1" applyFont="1" applyFill="1" applyBorder="1" applyAlignment="1" applyProtection="1">
      <alignment horizontal="right" wrapText="1"/>
    </xf>
    <xf numFmtId="3" fontId="4" fillId="0" borderId="17" xfId="0" applyNumberFormat="1" applyFont="1" applyFill="1" applyBorder="1" applyAlignment="1" applyProtection="1">
      <alignment horizontal="right"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wrapText="1"/>
    </xf>
    <xf numFmtId="3" fontId="5" fillId="0" borderId="17" xfId="0" applyNumberFormat="1" applyFont="1" applyFill="1" applyBorder="1" applyAlignment="1" applyProtection="1">
      <alignment horizontal="right" wrapText="1"/>
    </xf>
    <xf numFmtId="0" fontId="5" fillId="0" borderId="1" xfId="0" quotePrefix="1" applyFont="1" applyBorder="1" applyAlignment="1">
      <alignment horizontal="left" wrapText="1"/>
    </xf>
    <xf numFmtId="3" fontId="16" fillId="0" borderId="11" xfId="0" applyNumberFormat="1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4" fontId="16" fillId="0" borderId="11" xfId="0" applyNumberFormat="1" applyFont="1" applyFill="1" applyBorder="1" applyAlignment="1">
      <alignment horizontal="right"/>
    </xf>
    <xf numFmtId="4" fontId="16" fillId="0" borderId="11" xfId="0" applyNumberFormat="1" applyFont="1" applyFill="1" applyBorder="1" applyAlignment="1">
      <alignment horizontal="right" wrapText="1"/>
    </xf>
    <xf numFmtId="3" fontId="4" fillId="0" borderId="18" xfId="8" applyNumberFormat="1" applyFont="1" applyFill="1" applyBorder="1" applyAlignment="1" applyProtection="1">
      <alignment horizontal="right" wrapText="1"/>
    </xf>
    <xf numFmtId="3" fontId="3" fillId="0" borderId="18" xfId="0" applyNumberFormat="1" applyFont="1" applyFill="1" applyBorder="1" applyAlignment="1" applyProtection="1">
      <alignment horizontal="right" wrapText="1"/>
    </xf>
    <xf numFmtId="3" fontId="5" fillId="0" borderId="18" xfId="8" applyNumberFormat="1" applyFont="1" applyFill="1" applyBorder="1" applyAlignment="1" applyProtection="1">
      <alignment horizontal="right" wrapText="1"/>
    </xf>
    <xf numFmtId="0" fontId="15" fillId="0" borderId="19" xfId="0" applyNumberFormat="1" applyFont="1" applyFill="1" applyBorder="1" applyAlignment="1" applyProtection="1">
      <alignment horizontal="center" vertical="center" wrapText="1"/>
    </xf>
    <xf numFmtId="0" fontId="21" fillId="0" borderId="0" xfId="0" quotePrefix="1" applyNumberFormat="1" applyFont="1" applyFill="1" applyBorder="1" applyAlignment="1" applyProtection="1">
      <alignment vertical="center"/>
    </xf>
    <xf numFmtId="3" fontId="10" fillId="0" borderId="18" xfId="0" quotePrefix="1" applyNumberFormat="1" applyFont="1" applyFill="1" applyBorder="1" applyAlignment="1"/>
    <xf numFmtId="0" fontId="10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wrapText="1"/>
    </xf>
    <xf numFmtId="0" fontId="5" fillId="0" borderId="1" xfId="0" applyNumberFormat="1" applyFont="1" applyFill="1" applyBorder="1" applyAlignment="1" applyProtection="1">
      <alignment horizontal="center" wrapText="1"/>
    </xf>
    <xf numFmtId="4" fontId="3" fillId="0" borderId="1" xfId="0" applyNumberFormat="1" applyFont="1" applyFill="1" applyBorder="1" applyAlignment="1" applyProtection="1"/>
    <xf numFmtId="4" fontId="3" fillId="0" borderId="8" xfId="0" applyNumberFormat="1" applyFont="1" applyFill="1" applyBorder="1" applyAlignment="1" applyProtection="1">
      <alignment horizontal="right"/>
    </xf>
    <xf numFmtId="4" fontId="3" fillId="0" borderId="8" xfId="8" applyNumberFormat="1" applyFont="1" applyFill="1" applyBorder="1" applyAlignment="1" applyProtection="1">
      <alignment horizontal="right"/>
    </xf>
    <xf numFmtId="0" fontId="10" fillId="0" borderId="16" xfId="0" quotePrefix="1" applyFont="1" applyFill="1" applyBorder="1" applyAlignment="1">
      <alignment horizontal="left" vertical="center" wrapText="1"/>
    </xf>
    <xf numFmtId="0" fontId="10" fillId="0" borderId="4" xfId="0" quotePrefix="1" applyFont="1" applyFill="1" applyBorder="1" applyAlignment="1">
      <alignment horizontal="left" vertical="center" wrapText="1"/>
    </xf>
    <xf numFmtId="0" fontId="10" fillId="0" borderId="4" xfId="0" quotePrefix="1" applyFont="1" applyFill="1" applyBorder="1" applyAlignment="1">
      <alignment horizontal="center" vertical="center" wrapText="1"/>
    </xf>
    <xf numFmtId="0" fontId="5" fillId="0" borderId="4" xfId="0" quotePrefix="1" applyNumberFormat="1" applyFont="1" applyFill="1" applyBorder="1" applyAlignment="1" applyProtection="1">
      <alignment horizontal="center" vertical="center"/>
    </xf>
    <xf numFmtId="0" fontId="5" fillId="0" borderId="19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5" fillId="0" borderId="1" xfId="0" quotePrefix="1" applyNumberFormat="1" applyFont="1" applyFill="1" applyBorder="1" applyAlignment="1" applyProtection="1">
      <alignment horizontal="left" wrapText="1"/>
    </xf>
    <xf numFmtId="3" fontId="5" fillId="0" borderId="18" xfId="0" applyNumberFormat="1" applyFont="1" applyFill="1" applyBorder="1" applyAlignment="1" applyProtection="1">
      <alignment horizontal="right" wrapText="1"/>
    </xf>
    <xf numFmtId="0" fontId="3" fillId="0" borderId="2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vertical="top" wrapText="1"/>
    </xf>
    <xf numFmtId="0" fontId="3" fillId="0" borderId="2" xfId="0" applyNumberFormat="1" applyFont="1" applyFill="1" applyBorder="1" applyAlignment="1" applyProtection="1">
      <alignment wrapText="1"/>
    </xf>
    <xf numFmtId="0" fontId="3" fillId="0" borderId="1" xfId="0" applyNumberFormat="1" applyFont="1" applyFill="1" applyBorder="1" applyAlignment="1" applyProtection="1">
      <alignment horizontal="center" wrapText="1"/>
    </xf>
    <xf numFmtId="3" fontId="3" fillId="0" borderId="1" xfId="8" applyNumberFormat="1" applyFont="1" applyFill="1" applyBorder="1" applyAlignment="1" applyProtection="1">
      <alignment horizontal="right" wrapText="1"/>
    </xf>
    <xf numFmtId="0" fontId="3" fillId="0" borderId="1" xfId="0" quotePrefix="1" applyNumberFormat="1" applyFont="1" applyFill="1" applyBorder="1" applyAlignment="1" applyProtection="1">
      <alignment horizontal="left" wrapText="1"/>
    </xf>
    <xf numFmtId="3" fontId="3" fillId="0" borderId="18" xfId="8" applyNumberFormat="1" applyFont="1" applyFill="1" applyBorder="1" applyAlignment="1" applyProtection="1">
      <alignment horizontal="right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2" xfId="0" applyNumberFormat="1" applyFont="1" applyFill="1" applyBorder="1" applyAlignment="1" applyProtection="1">
      <alignment horizontal="right" wrapText="1"/>
    </xf>
    <xf numFmtId="0" fontId="5" fillId="0" borderId="1" xfId="0" applyNumberFormat="1" applyFont="1" applyFill="1" applyBorder="1" applyAlignment="1" applyProtection="1">
      <alignment horizontal="right" wrapText="1"/>
    </xf>
    <xf numFmtId="0" fontId="3" fillId="0" borderId="2" xfId="0" applyNumberFormat="1" applyFont="1" applyFill="1" applyBorder="1" applyAlignment="1" applyProtection="1">
      <alignment horizontal="right" wrapText="1"/>
    </xf>
    <xf numFmtId="0" fontId="3" fillId="0" borderId="1" xfId="0" applyNumberFormat="1" applyFont="1" applyFill="1" applyBorder="1" applyAlignment="1" applyProtection="1">
      <alignment horizontal="right" wrapText="1"/>
    </xf>
    <xf numFmtId="172" fontId="21" fillId="0" borderId="0" xfId="0" applyNumberFormat="1" applyFont="1" applyFill="1" applyAlignment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8" fillId="0" borderId="14" xfId="0" quotePrefix="1" applyFont="1" applyBorder="1" applyAlignment="1">
      <alignment horizontal="left"/>
    </xf>
    <xf numFmtId="0" fontId="8" fillId="0" borderId="12" xfId="0" quotePrefix="1" applyFont="1" applyBorder="1" applyAlignment="1">
      <alignment horizontal="left"/>
    </xf>
    <xf numFmtId="0" fontId="8" fillId="0" borderId="20" xfId="0" quotePrefix="1" applyFont="1" applyBorder="1" applyAlignment="1">
      <alignment horizontal="left"/>
    </xf>
    <xf numFmtId="0" fontId="8" fillId="0" borderId="14" xfId="0" quotePrefix="1" applyNumberFormat="1" applyFont="1" applyFill="1" applyBorder="1" applyAlignment="1" applyProtection="1">
      <alignment horizontal="left" wrapText="1"/>
    </xf>
    <xf numFmtId="0" fontId="9" fillId="0" borderId="12" xfId="0" applyNumberFormat="1" applyFont="1" applyFill="1" applyBorder="1" applyAlignment="1" applyProtection="1">
      <alignment wrapText="1"/>
    </xf>
    <xf numFmtId="0" fontId="6" fillId="0" borderId="12" xfId="0" applyNumberFormat="1" applyFont="1" applyFill="1" applyBorder="1" applyAlignment="1" applyProtection="1">
      <alignment wrapText="1"/>
    </xf>
    <xf numFmtId="0" fontId="6" fillId="0" borderId="12" xfId="0" applyNumberFormat="1" applyFont="1" applyFill="1" applyBorder="1" applyAlignment="1" applyProtection="1"/>
    <xf numFmtId="0" fontId="8" fillId="0" borderId="14" xfId="0" applyNumberFormat="1" applyFont="1" applyFill="1" applyBorder="1" applyAlignment="1" applyProtection="1">
      <alignment horizontal="left" wrapText="1"/>
    </xf>
    <xf numFmtId="22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16" fillId="0" borderId="14" xfId="0" quotePrefix="1" applyFont="1" applyBorder="1" applyAlignment="1">
      <alignment horizontal="left" wrapText="1"/>
    </xf>
    <xf numFmtId="0" fontId="16" fillId="0" borderId="12" xfId="0" quotePrefix="1" applyFont="1" applyBorder="1" applyAlignment="1">
      <alignment horizontal="left" wrapText="1"/>
    </xf>
    <xf numFmtId="0" fontId="22" fillId="0" borderId="15" xfId="0" quotePrefix="1" applyNumberFormat="1" applyFont="1" applyFill="1" applyBorder="1" applyAlignment="1" applyProtection="1">
      <alignment horizontal="left" wrapText="1"/>
    </xf>
    <xf numFmtId="0" fontId="30" fillId="0" borderId="15" xfId="0" applyNumberFormat="1" applyFont="1" applyFill="1" applyBorder="1" applyAlignment="1" applyProtection="1">
      <alignment wrapText="1"/>
    </xf>
    <xf numFmtId="0" fontId="16" fillId="0" borderId="15" xfId="0" applyNumberFormat="1" applyFont="1" applyFill="1" applyBorder="1" applyAlignment="1" applyProtection="1">
      <alignment horizontal="center" vertical="center" wrapText="1"/>
    </xf>
    <xf numFmtId="22" fontId="3" fillId="0" borderId="21" xfId="0" applyNumberFormat="1" applyFont="1" applyFill="1" applyBorder="1" applyAlignment="1" applyProtection="1">
      <alignment horizontal="center" vertical="center" wrapText="1"/>
    </xf>
    <xf numFmtId="0" fontId="3" fillId="0" borderId="22" xfId="0" applyNumberFormat="1" applyFont="1" applyFill="1" applyBorder="1" applyAlignment="1" applyProtection="1">
      <alignment horizontal="center" vertical="center" wrapText="1"/>
    </xf>
    <xf numFmtId="0" fontId="3" fillId="0" borderId="18" xfId="0" applyNumberFormat="1" applyFont="1" applyFill="1" applyBorder="1" applyAlignment="1" applyProtection="1">
      <alignment horizontal="center" vertical="center" wrapText="1"/>
    </xf>
    <xf numFmtId="0" fontId="21" fillId="0" borderId="15" xfId="0" quotePrefix="1" applyNumberFormat="1" applyFont="1" applyFill="1" applyBorder="1" applyAlignment="1" applyProtection="1">
      <alignment horizontal="center" vertical="center" wrapText="1"/>
    </xf>
    <xf numFmtId="22" fontId="32" fillId="0" borderId="0" xfId="0" applyNumberFormat="1" applyFont="1" applyFill="1" applyBorder="1" applyAlignment="1" applyProtection="1">
      <alignment horizontal="center"/>
    </xf>
    <xf numFmtId="0" fontId="32" fillId="0" borderId="0" xfId="0" applyNumberFormat="1" applyFont="1" applyFill="1" applyBorder="1" applyAlignment="1" applyProtection="1">
      <alignment horizontal="center"/>
    </xf>
    <xf numFmtId="0" fontId="21" fillId="0" borderId="15" xfId="0" applyNumberFormat="1" applyFont="1" applyFill="1" applyBorder="1" applyAlignment="1" applyProtection="1">
      <alignment horizontal="center" vertical="center" wrapText="1"/>
    </xf>
  </cellXfs>
  <cellStyles count="16">
    <cellStyle name="Comma" xfId="1" builtinId="3"/>
    <cellStyle name="Comma 2" xfId="2"/>
    <cellStyle name="Comma 2 2" xfId="3"/>
    <cellStyle name="Comma 3" xfId="4"/>
    <cellStyle name="Comma 3 2" xfId="5"/>
    <cellStyle name="Comma 4" xfId="6"/>
    <cellStyle name="Hyperlink 2" xfId="7"/>
    <cellStyle name="Normal" xfId="0" builtinId="0"/>
    <cellStyle name="Normal 2" xfId="8"/>
    <cellStyle name="Normal 3" xfId="9"/>
    <cellStyle name="Normal 4" xfId="10"/>
    <cellStyle name="Normal 4 2" xfId="11"/>
    <cellStyle name="Normal 5" xfId="12"/>
    <cellStyle name="Normal 6" xfId="13"/>
    <cellStyle name="Obično_1Prihodi-rashodi2004" xfId="14"/>
    <cellStyle name="Obično_List4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9"/>
  <sheetViews>
    <sheetView tabSelected="1" zoomScaleNormal="100" zoomScaleSheetLayoutView="100" workbookViewId="0">
      <selection activeCell="M10" sqref="M10"/>
    </sheetView>
  </sheetViews>
  <sheetFormatPr defaultColWidth="11.42578125" defaultRowHeight="12.75"/>
  <cols>
    <col min="1" max="2" width="4.28515625" style="60" customWidth="1"/>
    <col min="3" max="3" width="5.5703125" style="60" customWidth="1"/>
    <col min="4" max="4" width="5.28515625" style="197" customWidth="1"/>
    <col min="5" max="5" width="41.7109375" style="88" customWidth="1"/>
    <col min="6" max="8" width="15.7109375" style="88" customWidth="1"/>
    <col min="9" max="9" width="9.42578125" style="88" customWidth="1"/>
    <col min="10" max="10" width="11.42578125" style="88"/>
    <col min="11" max="11" width="12.85546875" style="88" bestFit="1" customWidth="1"/>
    <col min="12" max="16384" width="11.42578125" style="88"/>
  </cols>
  <sheetData>
    <row r="1" spans="1:9" ht="60.6" customHeight="1">
      <c r="A1" s="322" t="s">
        <v>273</v>
      </c>
      <c r="B1" s="322"/>
      <c r="C1" s="322"/>
      <c r="D1" s="322"/>
      <c r="E1" s="322"/>
      <c r="F1" s="322"/>
      <c r="G1" s="322"/>
      <c r="H1" s="322"/>
      <c r="I1" s="322"/>
    </row>
    <row r="2" spans="1:9" s="178" customFormat="1" ht="24" customHeight="1">
      <c r="A2" s="323" t="s">
        <v>107</v>
      </c>
      <c r="B2" s="323"/>
      <c r="C2" s="323"/>
      <c r="D2" s="323"/>
      <c r="E2" s="323"/>
      <c r="F2" s="323"/>
      <c r="G2" s="323"/>
      <c r="H2" s="323"/>
      <c r="I2" s="323"/>
    </row>
    <row r="3" spans="1:9" s="60" customFormat="1" ht="24" customHeight="1">
      <c r="A3" s="323" t="s">
        <v>7</v>
      </c>
      <c r="B3" s="323"/>
      <c r="C3" s="323"/>
      <c r="D3" s="323"/>
      <c r="E3" s="323"/>
      <c r="F3" s="323"/>
      <c r="G3" s="323"/>
      <c r="H3" s="323"/>
      <c r="I3" s="323"/>
    </row>
    <row r="4" spans="1:9" s="60" customFormat="1" ht="9" customHeight="1">
      <c r="A4" s="179"/>
      <c r="B4" s="180"/>
      <c r="C4" s="180"/>
      <c r="D4" s="180"/>
      <c r="E4" s="180"/>
    </row>
    <row r="5" spans="1:9" s="60" customFormat="1" ht="27.75" customHeight="1">
      <c r="A5" s="181"/>
      <c r="B5" s="182"/>
      <c r="C5" s="182"/>
      <c r="D5" s="183"/>
      <c r="E5" s="184"/>
      <c r="F5" s="185" t="s">
        <v>271</v>
      </c>
      <c r="G5" s="185" t="s">
        <v>266</v>
      </c>
      <c r="H5" s="185" t="s">
        <v>272</v>
      </c>
      <c r="I5" s="185" t="s">
        <v>267</v>
      </c>
    </row>
    <row r="6" spans="1:9" s="60" customFormat="1" ht="22.5" customHeight="1">
      <c r="A6" s="331" t="s">
        <v>42</v>
      </c>
      <c r="B6" s="328"/>
      <c r="C6" s="328"/>
      <c r="D6" s="328"/>
      <c r="E6" s="330"/>
      <c r="F6" s="283">
        <f>prihodi!F4</f>
        <v>918758665</v>
      </c>
      <c r="G6" s="283">
        <f>prihodi!G4</f>
        <v>68609</v>
      </c>
      <c r="H6" s="283">
        <f>prihodi!H4</f>
        <v>918827274</v>
      </c>
      <c r="I6" s="285">
        <f t="shared" ref="I6:I12" si="0">H6/F6*100</f>
        <v>100.00746757582961</v>
      </c>
    </row>
    <row r="7" spans="1:9" s="60" customFormat="1" ht="22.5" customHeight="1">
      <c r="A7" s="324" t="s">
        <v>39</v>
      </c>
      <c r="B7" s="330"/>
      <c r="C7" s="330"/>
      <c r="D7" s="330"/>
      <c r="E7" s="330"/>
      <c r="F7" s="283">
        <f>prihodi!F46</f>
        <v>13273</v>
      </c>
      <c r="G7" s="283">
        <f>prihodi!G46</f>
        <v>0</v>
      </c>
      <c r="H7" s="283">
        <f>prihodi!H46</f>
        <v>13273</v>
      </c>
      <c r="I7" s="285">
        <f t="shared" si="0"/>
        <v>100</v>
      </c>
    </row>
    <row r="8" spans="1:9" s="60" customFormat="1" ht="22.5" customHeight="1">
      <c r="A8" s="324" t="s">
        <v>215</v>
      </c>
      <c r="B8" s="325"/>
      <c r="C8" s="325"/>
      <c r="D8" s="325"/>
      <c r="E8" s="326"/>
      <c r="F8" s="283">
        <f>SUM(F6:F7)</f>
        <v>918771938</v>
      </c>
      <c r="G8" s="283">
        <f>SUM(G6:G7)</f>
        <v>68609</v>
      </c>
      <c r="H8" s="283">
        <f>SUM(H6:H7)</f>
        <v>918840547</v>
      </c>
      <c r="I8" s="285">
        <f t="shared" si="0"/>
        <v>100.0074674679496</v>
      </c>
    </row>
    <row r="9" spans="1:9" s="60" customFormat="1" ht="22.5" customHeight="1">
      <c r="A9" s="327" t="s">
        <v>118</v>
      </c>
      <c r="B9" s="328"/>
      <c r="C9" s="328"/>
      <c r="D9" s="328"/>
      <c r="E9" s="329"/>
      <c r="F9" s="186">
        <f>rashodi!F4</f>
        <v>865191438</v>
      </c>
      <c r="G9" s="186">
        <f>rashodi!G4</f>
        <v>6303816</v>
      </c>
      <c r="H9" s="186">
        <f>rashodi!H4</f>
        <v>871495254</v>
      </c>
      <c r="I9" s="285">
        <f t="shared" si="0"/>
        <v>100.72860360414246</v>
      </c>
    </row>
    <row r="10" spans="1:9" s="60" customFormat="1" ht="22.5" customHeight="1">
      <c r="A10" s="324" t="s">
        <v>40</v>
      </c>
      <c r="B10" s="330"/>
      <c r="C10" s="330"/>
      <c r="D10" s="330"/>
      <c r="E10" s="330"/>
      <c r="F10" s="186">
        <f>rashodi!F79</f>
        <v>86628479</v>
      </c>
      <c r="G10" s="186">
        <f>rashodi!G79</f>
        <v>1180000</v>
      </c>
      <c r="H10" s="186">
        <f>rashodi!H79</f>
        <v>87808479</v>
      </c>
      <c r="I10" s="285">
        <f t="shared" si="0"/>
        <v>101.36213865650348</v>
      </c>
    </row>
    <row r="11" spans="1:9" s="60" customFormat="1" ht="22.5" customHeight="1">
      <c r="A11" s="324" t="s">
        <v>216</v>
      </c>
      <c r="B11" s="325"/>
      <c r="C11" s="325"/>
      <c r="D11" s="325"/>
      <c r="E11" s="326"/>
      <c r="F11" s="186">
        <f>SUM(F9:F10)</f>
        <v>951819917</v>
      </c>
      <c r="G11" s="186">
        <f>SUM(G9:G10)</f>
        <v>7483816</v>
      </c>
      <c r="H11" s="186">
        <f>SUM(H9:H10)</f>
        <v>959303733</v>
      </c>
      <c r="I11" s="285">
        <f t="shared" si="0"/>
        <v>100.78626385793521</v>
      </c>
    </row>
    <row r="12" spans="1:9" s="60" customFormat="1" ht="22.5" customHeight="1">
      <c r="A12" s="327" t="s">
        <v>41</v>
      </c>
      <c r="B12" s="328"/>
      <c r="C12" s="328"/>
      <c r="D12" s="328"/>
      <c r="E12" s="328"/>
      <c r="F12" s="186">
        <f>F6+F7-F9-F10</f>
        <v>-33047979</v>
      </c>
      <c r="G12" s="186">
        <f>G6+G7-G9-G10</f>
        <v>-7415207</v>
      </c>
      <c r="H12" s="186">
        <f>H6+H7-H9-H10</f>
        <v>-40463186</v>
      </c>
      <c r="I12" s="285">
        <f t="shared" si="0"/>
        <v>122.43770186370548</v>
      </c>
    </row>
    <row r="13" spans="1:9" s="60" customFormat="1" ht="12" customHeight="1">
      <c r="A13" s="187"/>
      <c r="B13" s="188"/>
      <c r="C13" s="188"/>
      <c r="D13" s="188"/>
      <c r="E13" s="188"/>
    </row>
    <row r="14" spans="1:9" s="82" customFormat="1" ht="24" customHeight="1">
      <c r="A14" s="9"/>
      <c r="B14" s="10"/>
      <c r="C14" s="10"/>
      <c r="D14" s="10"/>
      <c r="E14" s="10"/>
      <c r="F14" s="284"/>
      <c r="G14" s="284"/>
      <c r="H14" s="284"/>
    </row>
    <row r="15" spans="1:9" s="82" customFormat="1" ht="24" customHeight="1">
      <c r="A15" s="291" t="s">
        <v>201</v>
      </c>
      <c r="B15" s="291"/>
      <c r="C15" s="291"/>
      <c r="D15" s="291"/>
      <c r="E15" s="291"/>
      <c r="F15" s="291"/>
      <c r="G15" s="291"/>
      <c r="H15" s="291"/>
      <c r="I15" s="291"/>
    </row>
    <row r="16" spans="1:9" s="82" customFormat="1" ht="9" customHeight="1">
      <c r="A16" s="189"/>
      <c r="B16" s="190"/>
      <c r="C16" s="190"/>
      <c r="D16" s="190"/>
      <c r="E16" s="190"/>
    </row>
    <row r="17" spans="1:9" s="82" customFormat="1" ht="27.75" customHeight="1">
      <c r="A17" s="181"/>
      <c r="B17" s="182"/>
      <c r="C17" s="182"/>
      <c r="D17" s="183"/>
      <c r="E17" s="191"/>
      <c r="F17" s="185" t="s">
        <v>271</v>
      </c>
      <c r="G17" s="185" t="s">
        <v>266</v>
      </c>
      <c r="H17" s="185" t="s">
        <v>272</v>
      </c>
      <c r="I17" s="185" t="s">
        <v>267</v>
      </c>
    </row>
    <row r="18" spans="1:9" s="82" customFormat="1" ht="22.5" customHeight="1">
      <c r="A18" s="331" t="s">
        <v>37</v>
      </c>
      <c r="B18" s="328"/>
      <c r="C18" s="328"/>
      <c r="D18" s="328"/>
      <c r="E18" s="328"/>
      <c r="F18" s="59">
        <f>'račun financiranja'!F4</f>
        <v>79633685</v>
      </c>
      <c r="G18" s="59">
        <f>'račun financiranja'!G4</f>
        <v>0</v>
      </c>
      <c r="H18" s="59">
        <f>'račun financiranja'!H4</f>
        <v>79633685</v>
      </c>
      <c r="I18" s="286">
        <f>H18/F18*100</f>
        <v>100</v>
      </c>
    </row>
    <row r="19" spans="1:9" s="82" customFormat="1" ht="32.25" customHeight="1">
      <c r="A19" s="331" t="s">
        <v>38</v>
      </c>
      <c r="B19" s="328"/>
      <c r="C19" s="328"/>
      <c r="D19" s="328"/>
      <c r="E19" s="328"/>
      <c r="F19" s="59">
        <f>'račun financiranja'!F13</f>
        <v>46585706</v>
      </c>
      <c r="G19" s="59">
        <f>'račun financiranja'!G13</f>
        <v>0</v>
      </c>
      <c r="H19" s="59">
        <f>'račun financiranja'!H13</f>
        <v>46585706</v>
      </c>
      <c r="I19" s="286">
        <f>H19/F19*100</f>
        <v>100</v>
      </c>
    </row>
    <row r="20" spans="1:9" s="82" customFormat="1" ht="22.5" customHeight="1">
      <c r="A20" s="327" t="s">
        <v>202</v>
      </c>
      <c r="B20" s="328"/>
      <c r="C20" s="328"/>
      <c r="D20" s="328"/>
      <c r="E20" s="328"/>
      <c r="F20" s="59">
        <v>0</v>
      </c>
      <c r="G20" s="59">
        <v>7415207</v>
      </c>
      <c r="H20" s="59">
        <f>G20</f>
        <v>7415207</v>
      </c>
      <c r="I20" s="286" t="s">
        <v>268</v>
      </c>
    </row>
    <row r="21" spans="1:9" s="82" customFormat="1" ht="22.5" customHeight="1">
      <c r="A21" s="327" t="s">
        <v>219</v>
      </c>
      <c r="B21" s="328"/>
      <c r="C21" s="328"/>
      <c r="D21" s="328"/>
      <c r="E21" s="328"/>
      <c r="F21" s="59">
        <f>-(F18-F19+F20+F12)</f>
        <v>0</v>
      </c>
      <c r="G21" s="59"/>
      <c r="H21" s="59"/>
      <c r="I21" s="286" t="s">
        <v>268</v>
      </c>
    </row>
    <row r="22" spans="1:9" s="82" customFormat="1" ht="22.5" customHeight="1">
      <c r="A22" s="334" t="s">
        <v>92</v>
      </c>
      <c r="B22" s="335"/>
      <c r="C22" s="335"/>
      <c r="D22" s="335"/>
      <c r="E22" s="335"/>
      <c r="F22" s="192">
        <f>F18-F19+F20+F21</f>
        <v>33047979</v>
      </c>
      <c r="G22" s="192">
        <f>G18-G19+G20+G21</f>
        <v>7415207</v>
      </c>
      <c r="H22" s="192">
        <f>H18-H19+H20+H21</f>
        <v>40463186</v>
      </c>
      <c r="I22" s="286">
        <f>H22/F22*100</f>
        <v>122.43770186370548</v>
      </c>
    </row>
    <row r="23" spans="1:9" s="82" customFormat="1" ht="22.5" customHeight="1">
      <c r="A23" s="327" t="s">
        <v>97</v>
      </c>
      <c r="B23" s="328"/>
      <c r="C23" s="328"/>
      <c r="D23" s="328"/>
      <c r="E23" s="328"/>
      <c r="F23" s="59">
        <f>F12+F22</f>
        <v>0</v>
      </c>
      <c r="G23" s="59">
        <f>G12+G22</f>
        <v>0</v>
      </c>
      <c r="H23" s="59">
        <f>H12+H22</f>
        <v>0</v>
      </c>
      <c r="I23" s="286" t="s">
        <v>268</v>
      </c>
    </row>
    <row r="24" spans="1:9" s="60" customFormat="1" ht="12" customHeight="1">
      <c r="A24" s="193"/>
      <c r="B24" s="194"/>
      <c r="C24" s="194"/>
      <c r="D24" s="194"/>
      <c r="E24" s="194"/>
      <c r="F24" s="82"/>
      <c r="G24" s="82"/>
      <c r="H24" s="82"/>
    </row>
    <row r="25" spans="1:9" s="60" customFormat="1">
      <c r="D25" s="195"/>
      <c r="E25" s="148"/>
      <c r="F25" s="196"/>
      <c r="G25" s="196"/>
      <c r="H25" s="196"/>
      <c r="I25" s="196"/>
    </row>
    <row r="26" spans="1:9" s="60" customFormat="1">
      <c r="A26" s="332"/>
      <c r="B26" s="333"/>
      <c r="C26" s="333"/>
      <c r="D26" s="195"/>
    </row>
    <row r="27" spans="1:9" s="60" customFormat="1">
      <c r="D27" s="195"/>
    </row>
    <row r="28" spans="1:9" s="60" customFormat="1">
      <c r="D28" s="195"/>
    </row>
    <row r="29" spans="1:9" s="60" customFormat="1">
      <c r="D29" s="195"/>
    </row>
    <row r="30" spans="1:9" s="60" customFormat="1">
      <c r="D30" s="195"/>
    </row>
    <row r="31" spans="1:9" s="60" customFormat="1">
      <c r="D31" s="195"/>
    </row>
    <row r="32" spans="1:9" s="60" customFormat="1">
      <c r="D32" s="195"/>
    </row>
    <row r="33" spans="4:4" s="60" customFormat="1">
      <c r="D33" s="195"/>
    </row>
    <row r="34" spans="4:4" s="60" customFormat="1">
      <c r="D34" s="195"/>
    </row>
    <row r="35" spans="4:4" s="60" customFormat="1">
      <c r="D35" s="195"/>
    </row>
    <row r="36" spans="4:4" s="60" customFormat="1">
      <c r="D36" s="195"/>
    </row>
    <row r="37" spans="4:4" s="60" customFormat="1">
      <c r="D37" s="195"/>
    </row>
    <row r="38" spans="4:4" s="60" customFormat="1">
      <c r="D38" s="195"/>
    </row>
    <row r="39" spans="4:4" s="60" customFormat="1">
      <c r="D39" s="195"/>
    </row>
    <row r="40" spans="4:4" s="60" customFormat="1">
      <c r="D40" s="195"/>
    </row>
    <row r="41" spans="4:4" s="60" customFormat="1">
      <c r="D41" s="195"/>
    </row>
    <row r="42" spans="4:4" s="60" customFormat="1">
      <c r="D42" s="195"/>
    </row>
    <row r="43" spans="4:4" s="60" customFormat="1">
      <c r="D43" s="195"/>
    </row>
    <row r="44" spans="4:4" s="60" customFormat="1">
      <c r="D44" s="195"/>
    </row>
    <row r="45" spans="4:4" s="60" customFormat="1">
      <c r="D45" s="195"/>
    </row>
    <row r="46" spans="4:4" s="60" customFormat="1">
      <c r="D46" s="195"/>
    </row>
    <row r="47" spans="4:4" s="60" customFormat="1">
      <c r="D47" s="195"/>
    </row>
    <row r="48" spans="4:4" s="60" customFormat="1">
      <c r="D48" s="195"/>
    </row>
    <row r="49" spans="4:4" s="60" customFormat="1">
      <c r="D49" s="195"/>
    </row>
    <row r="50" spans="4:4" s="60" customFormat="1">
      <c r="D50" s="195"/>
    </row>
    <row r="51" spans="4:4" s="60" customFormat="1">
      <c r="D51" s="195"/>
    </row>
    <row r="52" spans="4:4" s="60" customFormat="1">
      <c r="D52" s="195"/>
    </row>
    <row r="53" spans="4:4" s="60" customFormat="1">
      <c r="D53" s="195"/>
    </row>
    <row r="54" spans="4:4" s="60" customFormat="1">
      <c r="D54" s="195"/>
    </row>
    <row r="55" spans="4:4" s="60" customFormat="1">
      <c r="D55" s="195"/>
    </row>
    <row r="56" spans="4:4" s="60" customFormat="1">
      <c r="D56" s="195"/>
    </row>
    <row r="57" spans="4:4" s="60" customFormat="1">
      <c r="D57" s="195"/>
    </row>
    <row r="58" spans="4:4" s="60" customFormat="1">
      <c r="D58" s="195"/>
    </row>
    <row r="59" spans="4:4" s="60" customFormat="1">
      <c r="D59" s="195"/>
    </row>
    <row r="60" spans="4:4" s="60" customFormat="1">
      <c r="D60" s="195"/>
    </row>
    <row r="61" spans="4:4" s="60" customFormat="1">
      <c r="D61" s="195"/>
    </row>
    <row r="62" spans="4:4" s="60" customFormat="1">
      <c r="D62" s="195"/>
    </row>
    <row r="63" spans="4:4" s="60" customFormat="1">
      <c r="D63" s="195"/>
    </row>
    <row r="64" spans="4:4" s="60" customFormat="1">
      <c r="D64" s="195"/>
    </row>
    <row r="65" spans="4:4" s="60" customFormat="1">
      <c r="D65" s="195"/>
    </row>
    <row r="66" spans="4:4" s="60" customFormat="1">
      <c r="D66" s="195"/>
    </row>
    <row r="67" spans="4:4" s="60" customFormat="1">
      <c r="D67" s="195"/>
    </row>
    <row r="68" spans="4:4" s="60" customFormat="1">
      <c r="D68" s="195"/>
    </row>
    <row r="69" spans="4:4" s="60" customFormat="1">
      <c r="D69" s="195"/>
    </row>
    <row r="70" spans="4:4" s="60" customFormat="1">
      <c r="D70" s="195"/>
    </row>
    <row r="71" spans="4:4" s="60" customFormat="1">
      <c r="D71" s="195"/>
    </row>
    <row r="72" spans="4:4" s="60" customFormat="1">
      <c r="D72" s="195"/>
    </row>
    <row r="73" spans="4:4" s="60" customFormat="1">
      <c r="D73" s="195"/>
    </row>
    <row r="74" spans="4:4" s="60" customFormat="1">
      <c r="D74" s="195"/>
    </row>
    <row r="75" spans="4:4" s="60" customFormat="1">
      <c r="D75" s="195"/>
    </row>
    <row r="76" spans="4:4" s="60" customFormat="1">
      <c r="D76" s="195"/>
    </row>
    <row r="77" spans="4:4" s="60" customFormat="1">
      <c r="D77" s="195"/>
    </row>
    <row r="78" spans="4:4" s="60" customFormat="1">
      <c r="D78" s="195"/>
    </row>
    <row r="79" spans="4:4" s="60" customFormat="1">
      <c r="D79" s="195"/>
    </row>
    <row r="80" spans="4:4" s="60" customFormat="1">
      <c r="D80" s="195"/>
    </row>
    <row r="81" spans="4:4" s="60" customFormat="1">
      <c r="D81" s="195"/>
    </row>
    <row r="82" spans="4:4" s="60" customFormat="1">
      <c r="D82" s="195"/>
    </row>
    <row r="83" spans="4:4" s="60" customFormat="1">
      <c r="D83" s="195"/>
    </row>
    <row r="84" spans="4:4" s="60" customFormat="1">
      <c r="D84" s="195"/>
    </row>
    <row r="85" spans="4:4" s="60" customFormat="1">
      <c r="D85" s="195"/>
    </row>
    <row r="86" spans="4:4" s="60" customFormat="1">
      <c r="D86" s="195"/>
    </row>
    <row r="87" spans="4:4" s="60" customFormat="1">
      <c r="D87" s="195"/>
    </row>
    <row r="88" spans="4:4" s="60" customFormat="1">
      <c r="D88" s="195"/>
    </row>
    <row r="89" spans="4:4" s="60" customFormat="1">
      <c r="D89" s="195"/>
    </row>
    <row r="90" spans="4:4" s="60" customFormat="1">
      <c r="D90" s="195"/>
    </row>
    <row r="91" spans="4:4" s="60" customFormat="1">
      <c r="D91" s="195"/>
    </row>
    <row r="92" spans="4:4" s="60" customFormat="1">
      <c r="D92" s="195"/>
    </row>
    <row r="93" spans="4:4" s="60" customFormat="1">
      <c r="D93" s="195"/>
    </row>
    <row r="94" spans="4:4" s="60" customFormat="1">
      <c r="D94" s="195"/>
    </row>
    <row r="95" spans="4:4" s="60" customFormat="1">
      <c r="D95" s="195"/>
    </row>
    <row r="96" spans="4:4" s="60" customFormat="1">
      <c r="D96" s="195"/>
    </row>
    <row r="97" spans="4:4" s="60" customFormat="1">
      <c r="D97" s="195"/>
    </row>
    <row r="98" spans="4:4" s="60" customFormat="1">
      <c r="D98" s="195"/>
    </row>
    <row r="99" spans="4:4" s="60" customFormat="1">
      <c r="D99" s="195"/>
    </row>
    <row r="100" spans="4:4" s="60" customFormat="1">
      <c r="D100" s="195"/>
    </row>
    <row r="101" spans="4:4" s="60" customFormat="1">
      <c r="D101" s="195"/>
    </row>
    <row r="102" spans="4:4" s="60" customFormat="1">
      <c r="D102" s="195"/>
    </row>
    <row r="103" spans="4:4" s="60" customFormat="1">
      <c r="D103" s="195"/>
    </row>
    <row r="104" spans="4:4" s="60" customFormat="1">
      <c r="D104" s="195"/>
    </row>
    <row r="105" spans="4:4" s="60" customFormat="1">
      <c r="D105" s="195"/>
    </row>
    <row r="106" spans="4:4" s="60" customFormat="1">
      <c r="D106" s="195"/>
    </row>
    <row r="107" spans="4:4" s="60" customFormat="1">
      <c r="D107" s="195"/>
    </row>
    <row r="108" spans="4:4" s="60" customFormat="1">
      <c r="D108" s="195"/>
    </row>
    <row r="109" spans="4:4" s="60" customFormat="1">
      <c r="D109" s="195"/>
    </row>
    <row r="110" spans="4:4" s="60" customFormat="1">
      <c r="D110" s="195"/>
    </row>
    <row r="111" spans="4:4" s="60" customFormat="1">
      <c r="D111" s="195"/>
    </row>
    <row r="112" spans="4:4" s="60" customFormat="1">
      <c r="D112" s="195"/>
    </row>
    <row r="113" spans="4:4" s="60" customFormat="1">
      <c r="D113" s="195"/>
    </row>
    <row r="114" spans="4:4" s="60" customFormat="1">
      <c r="D114" s="195"/>
    </row>
    <row r="115" spans="4:4" s="60" customFormat="1">
      <c r="D115" s="195"/>
    </row>
    <row r="116" spans="4:4" s="60" customFormat="1">
      <c r="D116" s="195"/>
    </row>
    <row r="117" spans="4:4" s="60" customFormat="1">
      <c r="D117" s="195"/>
    </row>
    <row r="118" spans="4:4" s="60" customFormat="1">
      <c r="D118" s="195"/>
    </row>
    <row r="119" spans="4:4" s="60" customFormat="1">
      <c r="D119" s="195"/>
    </row>
    <row r="120" spans="4:4" s="60" customFormat="1">
      <c r="D120" s="195"/>
    </row>
    <row r="121" spans="4:4" s="60" customFormat="1">
      <c r="D121" s="195"/>
    </row>
    <row r="122" spans="4:4" s="60" customFormat="1">
      <c r="D122" s="195"/>
    </row>
    <row r="123" spans="4:4" s="60" customFormat="1">
      <c r="D123" s="195"/>
    </row>
    <row r="124" spans="4:4" s="60" customFormat="1">
      <c r="D124" s="195"/>
    </row>
    <row r="125" spans="4:4" s="60" customFormat="1">
      <c r="D125" s="195"/>
    </row>
    <row r="126" spans="4:4" s="60" customFormat="1">
      <c r="D126" s="195"/>
    </row>
    <row r="127" spans="4:4" s="60" customFormat="1">
      <c r="D127" s="195"/>
    </row>
    <row r="128" spans="4:4" s="60" customFormat="1">
      <c r="D128" s="195"/>
    </row>
    <row r="129" spans="4:4" s="60" customFormat="1">
      <c r="D129" s="195"/>
    </row>
    <row r="130" spans="4:4" s="60" customFormat="1">
      <c r="D130" s="195"/>
    </row>
    <row r="131" spans="4:4" s="60" customFormat="1">
      <c r="D131" s="195"/>
    </row>
    <row r="132" spans="4:4" s="60" customFormat="1">
      <c r="D132" s="195"/>
    </row>
    <row r="133" spans="4:4" s="60" customFormat="1">
      <c r="D133" s="195"/>
    </row>
    <row r="134" spans="4:4" s="60" customFormat="1">
      <c r="D134" s="195"/>
    </row>
    <row r="135" spans="4:4" s="60" customFormat="1">
      <c r="D135" s="195"/>
    </row>
    <row r="136" spans="4:4" s="60" customFormat="1">
      <c r="D136" s="195"/>
    </row>
    <row r="137" spans="4:4" s="60" customFormat="1">
      <c r="D137" s="195"/>
    </row>
    <row r="138" spans="4:4" s="60" customFormat="1">
      <c r="D138" s="195"/>
    </row>
    <row r="139" spans="4:4" s="60" customFormat="1">
      <c r="D139" s="195"/>
    </row>
    <row r="140" spans="4:4" s="60" customFormat="1">
      <c r="D140" s="195"/>
    </row>
    <row r="141" spans="4:4" s="60" customFormat="1">
      <c r="D141" s="195"/>
    </row>
    <row r="142" spans="4:4" s="60" customFormat="1">
      <c r="D142" s="195"/>
    </row>
    <row r="143" spans="4:4" s="60" customFormat="1">
      <c r="D143" s="195"/>
    </row>
    <row r="144" spans="4:4" s="60" customFormat="1">
      <c r="D144" s="195"/>
    </row>
    <row r="145" spans="4:4" s="60" customFormat="1">
      <c r="D145" s="195"/>
    </row>
    <row r="146" spans="4:4" s="60" customFormat="1">
      <c r="D146" s="195"/>
    </row>
    <row r="147" spans="4:4" s="60" customFormat="1">
      <c r="D147" s="195"/>
    </row>
    <row r="148" spans="4:4" s="60" customFormat="1">
      <c r="D148" s="195"/>
    </row>
    <row r="149" spans="4:4" s="60" customFormat="1">
      <c r="D149" s="195"/>
    </row>
    <row r="150" spans="4:4" s="60" customFormat="1">
      <c r="D150" s="195"/>
    </row>
    <row r="151" spans="4:4" s="60" customFormat="1">
      <c r="D151" s="195"/>
    </row>
    <row r="152" spans="4:4" s="60" customFormat="1">
      <c r="D152" s="195"/>
    </row>
    <row r="153" spans="4:4" s="60" customFormat="1">
      <c r="D153" s="195"/>
    </row>
    <row r="154" spans="4:4" s="60" customFormat="1">
      <c r="D154" s="195"/>
    </row>
    <row r="155" spans="4:4" s="60" customFormat="1">
      <c r="D155" s="195"/>
    </row>
    <row r="156" spans="4:4" s="60" customFormat="1">
      <c r="D156" s="195"/>
    </row>
    <row r="157" spans="4:4" s="60" customFormat="1">
      <c r="D157" s="195"/>
    </row>
    <row r="158" spans="4:4" s="60" customFormat="1">
      <c r="D158" s="195"/>
    </row>
    <row r="159" spans="4:4" s="60" customFormat="1">
      <c r="D159" s="195"/>
    </row>
    <row r="160" spans="4:4" s="60" customFormat="1">
      <c r="D160" s="195"/>
    </row>
    <row r="161" spans="4:4" s="60" customFormat="1">
      <c r="D161" s="195"/>
    </row>
    <row r="162" spans="4:4" s="60" customFormat="1">
      <c r="D162" s="195"/>
    </row>
    <row r="163" spans="4:4" s="60" customFormat="1">
      <c r="D163" s="195"/>
    </row>
    <row r="164" spans="4:4" s="60" customFormat="1">
      <c r="D164" s="195"/>
    </row>
    <row r="165" spans="4:4" s="60" customFormat="1">
      <c r="D165" s="195"/>
    </row>
    <row r="166" spans="4:4" s="60" customFormat="1">
      <c r="D166" s="195"/>
    </row>
    <row r="167" spans="4:4" s="60" customFormat="1">
      <c r="D167" s="195"/>
    </row>
    <row r="168" spans="4:4" s="60" customFormat="1">
      <c r="D168" s="195"/>
    </row>
    <row r="169" spans="4:4" s="60" customFormat="1">
      <c r="D169" s="195"/>
    </row>
    <row r="170" spans="4:4" s="60" customFormat="1">
      <c r="D170" s="195"/>
    </row>
    <row r="171" spans="4:4" s="60" customFormat="1">
      <c r="D171" s="195"/>
    </row>
    <row r="172" spans="4:4" s="60" customFormat="1">
      <c r="D172" s="195"/>
    </row>
    <row r="173" spans="4:4" s="60" customFormat="1">
      <c r="D173" s="195"/>
    </row>
    <row r="174" spans="4:4" s="60" customFormat="1">
      <c r="D174" s="195"/>
    </row>
    <row r="175" spans="4:4" s="60" customFormat="1">
      <c r="D175" s="195"/>
    </row>
    <row r="176" spans="4:4" s="60" customFormat="1">
      <c r="D176" s="195"/>
    </row>
    <row r="177" spans="4:4" s="60" customFormat="1">
      <c r="D177" s="195"/>
    </row>
    <row r="178" spans="4:4" s="60" customFormat="1">
      <c r="D178" s="195"/>
    </row>
    <row r="179" spans="4:4" s="60" customFormat="1">
      <c r="D179" s="195"/>
    </row>
    <row r="180" spans="4:4" s="60" customFormat="1">
      <c r="D180" s="195"/>
    </row>
    <row r="181" spans="4:4" s="60" customFormat="1">
      <c r="D181" s="195"/>
    </row>
    <row r="182" spans="4:4" s="60" customFormat="1">
      <c r="D182" s="195"/>
    </row>
    <row r="183" spans="4:4" s="60" customFormat="1">
      <c r="D183" s="195"/>
    </row>
    <row r="184" spans="4:4" s="60" customFormat="1">
      <c r="D184" s="195"/>
    </row>
    <row r="185" spans="4:4" s="60" customFormat="1">
      <c r="D185" s="195"/>
    </row>
    <row r="186" spans="4:4" s="60" customFormat="1">
      <c r="D186" s="195"/>
    </row>
    <row r="187" spans="4:4" s="60" customFormat="1">
      <c r="D187" s="195"/>
    </row>
    <row r="188" spans="4:4" s="60" customFormat="1">
      <c r="D188" s="195"/>
    </row>
    <row r="189" spans="4:4" s="60" customFormat="1">
      <c r="D189" s="195"/>
    </row>
    <row r="190" spans="4:4" s="60" customFormat="1">
      <c r="D190" s="195"/>
    </row>
    <row r="191" spans="4:4" s="60" customFormat="1">
      <c r="D191" s="195"/>
    </row>
    <row r="192" spans="4:4" s="60" customFormat="1">
      <c r="D192" s="195"/>
    </row>
    <row r="193" spans="4:4" s="60" customFormat="1">
      <c r="D193" s="195"/>
    </row>
    <row r="194" spans="4:4" s="60" customFormat="1">
      <c r="D194" s="195"/>
    </row>
    <row r="195" spans="4:4" s="60" customFormat="1">
      <c r="D195" s="195"/>
    </row>
    <row r="196" spans="4:4" s="60" customFormat="1">
      <c r="D196" s="195"/>
    </row>
    <row r="197" spans="4:4" s="60" customFormat="1">
      <c r="D197" s="195"/>
    </row>
    <row r="198" spans="4:4" s="60" customFormat="1">
      <c r="D198" s="195"/>
    </row>
    <row r="199" spans="4:4" s="60" customFormat="1">
      <c r="D199" s="195"/>
    </row>
    <row r="200" spans="4:4" s="60" customFormat="1">
      <c r="D200" s="195"/>
    </row>
    <row r="201" spans="4:4" s="60" customFormat="1">
      <c r="D201" s="195"/>
    </row>
    <row r="202" spans="4:4" s="60" customFormat="1">
      <c r="D202" s="195"/>
    </row>
    <row r="203" spans="4:4" s="60" customFormat="1">
      <c r="D203" s="195"/>
    </row>
    <row r="204" spans="4:4" s="60" customFormat="1">
      <c r="D204" s="195"/>
    </row>
    <row r="205" spans="4:4" s="60" customFormat="1">
      <c r="D205" s="195"/>
    </row>
    <row r="206" spans="4:4" s="60" customFormat="1">
      <c r="D206" s="195"/>
    </row>
    <row r="207" spans="4:4" s="60" customFormat="1">
      <c r="D207" s="195"/>
    </row>
    <row r="208" spans="4:4" s="60" customFormat="1">
      <c r="D208" s="195"/>
    </row>
    <row r="209" spans="4:4" s="60" customFormat="1">
      <c r="D209" s="195"/>
    </row>
    <row r="210" spans="4:4" s="60" customFormat="1">
      <c r="D210" s="195"/>
    </row>
    <row r="211" spans="4:4" s="60" customFormat="1">
      <c r="D211" s="195"/>
    </row>
    <row r="212" spans="4:4" s="60" customFormat="1">
      <c r="D212" s="195"/>
    </row>
    <row r="213" spans="4:4" s="60" customFormat="1">
      <c r="D213" s="195"/>
    </row>
    <row r="214" spans="4:4" s="60" customFormat="1">
      <c r="D214" s="195"/>
    </row>
    <row r="215" spans="4:4" s="60" customFormat="1">
      <c r="D215" s="195"/>
    </row>
    <row r="216" spans="4:4" s="60" customFormat="1">
      <c r="D216" s="195"/>
    </row>
    <row r="217" spans="4:4" s="60" customFormat="1">
      <c r="D217" s="195"/>
    </row>
    <row r="218" spans="4:4" s="60" customFormat="1">
      <c r="D218" s="195"/>
    </row>
    <row r="219" spans="4:4" s="60" customFormat="1">
      <c r="D219" s="195"/>
    </row>
    <row r="220" spans="4:4" s="60" customFormat="1">
      <c r="D220" s="195"/>
    </row>
    <row r="221" spans="4:4" s="60" customFormat="1">
      <c r="D221" s="195"/>
    </row>
    <row r="222" spans="4:4" s="60" customFormat="1">
      <c r="D222" s="195"/>
    </row>
    <row r="223" spans="4:4" s="60" customFormat="1">
      <c r="D223" s="195"/>
    </row>
    <row r="224" spans="4:4" s="60" customFormat="1">
      <c r="D224" s="195"/>
    </row>
    <row r="225" spans="4:4" s="60" customFormat="1">
      <c r="D225" s="195"/>
    </row>
    <row r="226" spans="4:4" s="60" customFormat="1">
      <c r="D226" s="195"/>
    </row>
    <row r="227" spans="4:4" s="60" customFormat="1">
      <c r="D227" s="195"/>
    </row>
    <row r="228" spans="4:4" s="60" customFormat="1">
      <c r="D228" s="195"/>
    </row>
    <row r="229" spans="4:4" s="60" customFormat="1">
      <c r="D229" s="195"/>
    </row>
    <row r="230" spans="4:4" s="60" customFormat="1">
      <c r="D230" s="195"/>
    </row>
    <row r="231" spans="4:4" s="60" customFormat="1">
      <c r="D231" s="195"/>
    </row>
    <row r="232" spans="4:4" s="60" customFormat="1">
      <c r="D232" s="195"/>
    </row>
    <row r="233" spans="4:4" s="60" customFormat="1">
      <c r="D233" s="195"/>
    </row>
    <row r="234" spans="4:4" s="60" customFormat="1">
      <c r="D234" s="195"/>
    </row>
    <row r="235" spans="4:4" s="60" customFormat="1">
      <c r="D235" s="195"/>
    </row>
    <row r="236" spans="4:4" s="60" customFormat="1">
      <c r="D236" s="195"/>
    </row>
    <row r="237" spans="4:4" s="60" customFormat="1">
      <c r="D237" s="195"/>
    </row>
    <row r="238" spans="4:4" s="60" customFormat="1">
      <c r="D238" s="195"/>
    </row>
    <row r="239" spans="4:4" s="60" customFormat="1">
      <c r="D239" s="195"/>
    </row>
    <row r="240" spans="4:4" s="60" customFormat="1">
      <c r="D240" s="195"/>
    </row>
    <row r="241" spans="4:8" s="60" customFormat="1">
      <c r="D241" s="195"/>
    </row>
    <row r="242" spans="4:8" s="60" customFormat="1">
      <c r="D242" s="195"/>
    </row>
    <row r="243" spans="4:8" s="60" customFormat="1">
      <c r="D243" s="195"/>
    </row>
    <row r="244" spans="4:8" s="60" customFormat="1">
      <c r="D244" s="195"/>
    </row>
    <row r="245" spans="4:8" s="60" customFormat="1">
      <c r="D245" s="195"/>
    </row>
    <row r="246" spans="4:8" s="60" customFormat="1">
      <c r="D246" s="195"/>
    </row>
    <row r="247" spans="4:8" s="60" customFormat="1">
      <c r="D247" s="195"/>
    </row>
    <row r="248" spans="4:8" s="60" customFormat="1">
      <c r="D248" s="195"/>
    </row>
    <row r="249" spans="4:8">
      <c r="D249" s="195"/>
      <c r="E249" s="60"/>
      <c r="F249" s="60"/>
      <c r="G249" s="60"/>
      <c r="H249" s="60"/>
    </row>
  </sheetData>
  <mergeCells count="17">
    <mergeCell ref="A26:C26"/>
    <mergeCell ref="A23:E23"/>
    <mergeCell ref="A18:E18"/>
    <mergeCell ref="A19:E19"/>
    <mergeCell ref="A20:E20"/>
    <mergeCell ref="A12:E12"/>
    <mergeCell ref="A22:E22"/>
    <mergeCell ref="A21:E21"/>
    <mergeCell ref="A1:I1"/>
    <mergeCell ref="A2:I2"/>
    <mergeCell ref="A3:I3"/>
    <mergeCell ref="A11:E11"/>
    <mergeCell ref="A9:E9"/>
    <mergeCell ref="A10:E10"/>
    <mergeCell ref="A6:E6"/>
    <mergeCell ref="A7:E7"/>
    <mergeCell ref="A8:E8"/>
  </mergeCells>
  <phoneticPr fontId="0" type="noConversion"/>
  <printOptions horizontalCentered="1"/>
  <pageMargins left="0.25" right="0.25" top="0.75" bottom="0.75" header="0.3" footer="0.3"/>
  <pageSetup paperSize="8" fitToHeight="0" orientation="portrait" r:id="rId1"/>
  <headerFooter alignWithMargins="0"/>
  <ignoredErrors>
    <ignoredError sqref="G18:G19 G6:G7 G9:G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6"/>
  <sheetViews>
    <sheetView zoomScale="115" zoomScaleNormal="100" zoomScaleSheetLayoutView="115" workbookViewId="0">
      <selection activeCell="I25" sqref="I25"/>
    </sheetView>
  </sheetViews>
  <sheetFormatPr defaultColWidth="11.42578125" defaultRowHeight="12.75"/>
  <cols>
    <col min="1" max="1" width="4" style="71" bestFit="1" customWidth="1"/>
    <col min="2" max="2" width="4.28515625" style="71" customWidth="1"/>
    <col min="3" max="3" width="5.85546875" style="71" bestFit="1" customWidth="1"/>
    <col min="4" max="4" width="5.28515625" style="89" customWidth="1"/>
    <col min="5" max="5" width="47.5703125" style="88" bestFit="1" customWidth="1"/>
    <col min="6" max="8" width="14.5703125" style="88" customWidth="1"/>
    <col min="9" max="9" width="7.85546875" style="88" customWidth="1"/>
    <col min="10" max="16384" width="11.42578125" style="88"/>
  </cols>
  <sheetData>
    <row r="1" spans="1:9" s="60" customFormat="1" ht="28.5" customHeight="1">
      <c r="A1" s="323" t="s">
        <v>7</v>
      </c>
      <c r="B1" s="323"/>
      <c r="C1" s="323"/>
      <c r="D1" s="323"/>
      <c r="E1" s="323"/>
      <c r="F1" s="323"/>
      <c r="G1" s="323"/>
      <c r="H1" s="323"/>
      <c r="I1" s="323"/>
    </row>
    <row r="2" spans="1:9" s="60" customFormat="1" ht="27.75" customHeight="1">
      <c r="A2" s="338" t="s">
        <v>116</v>
      </c>
      <c r="B2" s="338"/>
      <c r="C2" s="338"/>
      <c r="D2" s="338"/>
      <c r="E2" s="338"/>
      <c r="F2" s="338"/>
      <c r="G2" s="338"/>
      <c r="H2" s="338"/>
      <c r="I2" s="338"/>
    </row>
    <row r="3" spans="1:9" s="60" customFormat="1" ht="27.6" customHeight="1">
      <c r="A3" s="299" t="s">
        <v>4</v>
      </c>
      <c r="B3" s="300" t="s">
        <v>3</v>
      </c>
      <c r="C3" s="300" t="s">
        <v>2</v>
      </c>
      <c r="D3" s="301" t="s">
        <v>5</v>
      </c>
      <c r="E3" s="302" t="s">
        <v>48</v>
      </c>
      <c r="F3" s="303" t="s">
        <v>271</v>
      </c>
      <c r="G3" s="303" t="s">
        <v>266</v>
      </c>
      <c r="H3" s="303" t="s">
        <v>272</v>
      </c>
      <c r="I3" s="304" t="s">
        <v>267</v>
      </c>
    </row>
    <row r="4" spans="1:9" s="60" customFormat="1" ht="22.5" customHeight="1">
      <c r="A4" s="305">
        <v>6</v>
      </c>
      <c r="B4" s="306"/>
      <c r="C4" s="306"/>
      <c r="D4" s="131"/>
      <c r="E4" s="307" t="s">
        <v>42</v>
      </c>
      <c r="F4" s="308">
        <f>F5+F19+F31+F39</f>
        <v>918758665</v>
      </c>
      <c r="G4" s="308">
        <f>G5+G19+G31+G39</f>
        <v>68609</v>
      </c>
      <c r="H4" s="308">
        <f>H5+H19+H31+H39</f>
        <v>918827274</v>
      </c>
      <c r="I4" s="270">
        <f>H4/F4*100</f>
        <v>100.00746757582961</v>
      </c>
    </row>
    <row r="5" spans="1:9" s="60" customFormat="1" ht="25.5">
      <c r="A5" s="309"/>
      <c r="B5" s="310">
        <v>63</v>
      </c>
      <c r="C5" s="306"/>
      <c r="D5" s="131"/>
      <c r="E5" s="6" t="s">
        <v>157</v>
      </c>
      <c r="F5" s="308">
        <f>F6+F8+F14+F16</f>
        <v>593940732</v>
      </c>
      <c r="G5" s="308">
        <f>G6+G8+G14+G16</f>
        <v>-441700</v>
      </c>
      <c r="H5" s="308">
        <f>H6+H8+H14+H16</f>
        <v>593499032</v>
      </c>
      <c r="I5" s="270">
        <f t="shared" ref="I5:I53" si="0">H5/F5*100</f>
        <v>99.925632310396935</v>
      </c>
    </row>
    <row r="6" spans="1:9" s="60" customFormat="1" ht="25.5">
      <c r="A6" s="309"/>
      <c r="B6" s="276"/>
      <c r="C6" s="6">
        <v>632</v>
      </c>
      <c r="D6" s="131"/>
      <c r="E6" s="27" t="s">
        <v>158</v>
      </c>
      <c r="F6" s="308">
        <f>F7</f>
        <v>617559</v>
      </c>
      <c r="G6" s="308">
        <f>G7</f>
        <v>0</v>
      </c>
      <c r="H6" s="308">
        <f>H7</f>
        <v>617559</v>
      </c>
      <c r="I6" s="270">
        <f>H6/F6*100</f>
        <v>100</v>
      </c>
    </row>
    <row r="7" spans="1:9" s="60" customFormat="1">
      <c r="A7" s="309"/>
      <c r="B7" s="276"/>
      <c r="C7" s="6"/>
      <c r="D7" s="131">
        <v>6321</v>
      </c>
      <c r="E7" s="122" t="s">
        <v>209</v>
      </c>
      <c r="F7" s="288">
        <v>617559</v>
      </c>
      <c r="G7" s="288"/>
      <c r="H7" s="288">
        <f>F7+G7</f>
        <v>617559</v>
      </c>
      <c r="I7" s="269">
        <f>H7/F7*100</f>
        <v>100</v>
      </c>
    </row>
    <row r="8" spans="1:9" s="60" customFormat="1" ht="12" customHeight="1">
      <c r="A8" s="311"/>
      <c r="B8" s="31"/>
      <c r="C8" s="6">
        <v>633</v>
      </c>
      <c r="D8" s="312"/>
      <c r="E8" s="27" t="s">
        <v>185</v>
      </c>
      <c r="F8" s="308">
        <f>F9+F11</f>
        <v>195390957</v>
      </c>
      <c r="G8" s="308">
        <f>G9+G11</f>
        <v>-1041871</v>
      </c>
      <c r="H8" s="308">
        <f>H9+H11</f>
        <v>194349086</v>
      </c>
      <c r="I8" s="270">
        <f t="shared" si="0"/>
        <v>99.466776243897513</v>
      </c>
    </row>
    <row r="9" spans="1:9" s="61" customFormat="1">
      <c r="A9" s="311"/>
      <c r="B9" s="31"/>
      <c r="C9" s="31"/>
      <c r="D9" s="312">
        <v>6331</v>
      </c>
      <c r="E9" s="122" t="s">
        <v>186</v>
      </c>
      <c r="F9" s="288">
        <f>+F10</f>
        <v>1327228</v>
      </c>
      <c r="G9" s="288">
        <f>G10</f>
        <v>-1041871</v>
      </c>
      <c r="H9" s="288">
        <f>H10</f>
        <v>285357</v>
      </c>
      <c r="I9" s="269">
        <f t="shared" si="0"/>
        <v>21.500224528114234</v>
      </c>
    </row>
    <row r="10" spans="1:9" s="61" customFormat="1">
      <c r="A10" s="311"/>
      <c r="B10" s="31"/>
      <c r="C10" s="31"/>
      <c r="D10" s="312"/>
      <c r="E10" s="122" t="s">
        <v>124</v>
      </c>
      <c r="F10" s="288">
        <v>1327228</v>
      </c>
      <c r="G10" s="313">
        <v>-1041871</v>
      </c>
      <c r="H10" s="313">
        <f>F10+G10</f>
        <v>285357</v>
      </c>
      <c r="I10" s="269">
        <f t="shared" si="0"/>
        <v>21.500224528114234</v>
      </c>
    </row>
    <row r="11" spans="1:9" s="61" customFormat="1">
      <c r="A11" s="311"/>
      <c r="B11" s="31"/>
      <c r="C11" s="31"/>
      <c r="D11" s="312">
        <v>6332</v>
      </c>
      <c r="E11" s="314" t="s">
        <v>187</v>
      </c>
      <c r="F11" s="288">
        <f>+F12+F13</f>
        <v>194063729</v>
      </c>
      <c r="G11" s="288">
        <f>G12+G13</f>
        <v>0</v>
      </c>
      <c r="H11" s="288">
        <f>H12+H13</f>
        <v>194063729</v>
      </c>
      <c r="I11" s="269">
        <f t="shared" si="0"/>
        <v>100</v>
      </c>
    </row>
    <row r="12" spans="1:9" s="61" customFormat="1">
      <c r="A12" s="311"/>
      <c r="B12" s="31"/>
      <c r="C12" s="31"/>
      <c r="D12" s="312"/>
      <c r="E12" s="122" t="s">
        <v>124</v>
      </c>
      <c r="F12" s="288">
        <v>190055500</v>
      </c>
      <c r="G12" s="313"/>
      <c r="H12" s="313">
        <f>F12+G12</f>
        <v>190055500</v>
      </c>
      <c r="I12" s="269">
        <f t="shared" si="0"/>
        <v>100</v>
      </c>
    </row>
    <row r="13" spans="1:9" s="60" customFormat="1">
      <c r="A13" s="311"/>
      <c r="B13" s="31"/>
      <c r="C13" s="31"/>
      <c r="D13" s="312"/>
      <c r="E13" s="122" t="s">
        <v>125</v>
      </c>
      <c r="F13" s="288">
        <v>4008229</v>
      </c>
      <c r="G13" s="313"/>
      <c r="H13" s="313">
        <f>F13+G13</f>
        <v>4008229</v>
      </c>
      <c r="I13" s="269">
        <f t="shared" si="0"/>
        <v>100</v>
      </c>
    </row>
    <row r="14" spans="1:9" s="60" customFormat="1">
      <c r="A14" s="311"/>
      <c r="B14" s="31"/>
      <c r="C14" s="6">
        <v>634</v>
      </c>
      <c r="D14" s="295"/>
      <c r="E14" s="27" t="s">
        <v>214</v>
      </c>
      <c r="F14" s="289">
        <f>+F15</f>
        <v>0</v>
      </c>
      <c r="G14" s="289">
        <f>+G15</f>
        <v>0</v>
      </c>
      <c r="H14" s="289">
        <f>+H15</f>
        <v>0</v>
      </c>
      <c r="I14" s="270" t="s">
        <v>268</v>
      </c>
    </row>
    <row r="15" spans="1:9" s="60" customFormat="1">
      <c r="A15" s="311"/>
      <c r="B15" s="31"/>
      <c r="C15" s="31"/>
      <c r="D15" s="312">
        <v>6342</v>
      </c>
      <c r="E15" s="122" t="s">
        <v>269</v>
      </c>
      <c r="F15" s="315">
        <v>0</v>
      </c>
      <c r="G15" s="315"/>
      <c r="H15" s="315">
        <f>F15+G15</f>
        <v>0</v>
      </c>
      <c r="I15" s="270" t="s">
        <v>268</v>
      </c>
    </row>
    <row r="16" spans="1:9" s="60" customFormat="1">
      <c r="A16" s="311"/>
      <c r="B16" s="31"/>
      <c r="C16" s="6">
        <v>638</v>
      </c>
      <c r="D16" s="122"/>
      <c r="E16" s="27" t="s">
        <v>223</v>
      </c>
      <c r="F16" s="289">
        <f>F17+F18</f>
        <v>397932216</v>
      </c>
      <c r="G16" s="289">
        <f>G17+G18</f>
        <v>600171</v>
      </c>
      <c r="H16" s="289">
        <f>H17+H18</f>
        <v>398532387</v>
      </c>
      <c r="I16" s="270">
        <f t="shared" si="0"/>
        <v>100.15082242046974</v>
      </c>
    </row>
    <row r="17" spans="1:9" s="60" customFormat="1">
      <c r="A17" s="311"/>
      <c r="B17" s="31"/>
      <c r="C17" s="122"/>
      <c r="D17" s="312">
        <v>6381</v>
      </c>
      <c r="E17" s="122" t="s">
        <v>231</v>
      </c>
      <c r="F17" s="288">
        <v>24119886</v>
      </c>
      <c r="G17" s="313">
        <v>-1933710</v>
      </c>
      <c r="H17" s="313">
        <f>F17+G17</f>
        <v>22186176</v>
      </c>
      <c r="I17" s="269">
        <f t="shared" si="0"/>
        <v>91.982922307344239</v>
      </c>
    </row>
    <row r="18" spans="1:9" s="60" customFormat="1">
      <c r="A18" s="311"/>
      <c r="B18" s="31"/>
      <c r="C18" s="122"/>
      <c r="D18" s="312">
        <v>6382</v>
      </c>
      <c r="E18" s="122" t="s">
        <v>232</v>
      </c>
      <c r="F18" s="288">
        <v>373812330</v>
      </c>
      <c r="G18" s="315">
        <v>2533881</v>
      </c>
      <c r="H18" s="315">
        <f>F18+G18</f>
        <v>376346211</v>
      </c>
      <c r="I18" s="269">
        <f t="shared" si="0"/>
        <v>100.67784842731112</v>
      </c>
    </row>
    <row r="19" spans="1:9" s="60" customFormat="1">
      <c r="A19" s="309"/>
      <c r="B19" s="276">
        <v>64</v>
      </c>
      <c r="C19" s="306"/>
      <c r="D19" s="131"/>
      <c r="E19" s="27" t="s">
        <v>43</v>
      </c>
      <c r="F19" s="308">
        <f>F20+F26+F29</f>
        <v>1274139</v>
      </c>
      <c r="G19" s="308">
        <f>G20+G26+G29</f>
        <v>0</v>
      </c>
      <c r="H19" s="308">
        <f>H20+H26+H29</f>
        <v>1274139</v>
      </c>
      <c r="I19" s="270">
        <f t="shared" si="0"/>
        <v>100</v>
      </c>
    </row>
    <row r="20" spans="1:9" s="61" customFormat="1">
      <c r="A20" s="309"/>
      <c r="B20" s="306"/>
      <c r="C20" s="276">
        <v>641</v>
      </c>
      <c r="D20" s="131"/>
      <c r="E20" s="27" t="s">
        <v>44</v>
      </c>
      <c r="F20" s="308">
        <f>SUM(F21:F25)</f>
        <v>1007366</v>
      </c>
      <c r="G20" s="308">
        <f>SUM(G21:G25)</f>
        <v>0</v>
      </c>
      <c r="H20" s="308">
        <f>SUM(H21:H25)</f>
        <v>1007366</v>
      </c>
      <c r="I20" s="270">
        <f t="shared" si="0"/>
        <v>100</v>
      </c>
    </row>
    <row r="21" spans="1:9" s="61" customFormat="1">
      <c r="A21" s="309"/>
      <c r="B21" s="306"/>
      <c r="C21" s="306"/>
      <c r="D21" s="131">
        <v>6413</v>
      </c>
      <c r="E21" s="31" t="s">
        <v>46</v>
      </c>
      <c r="F21" s="288">
        <v>5309</v>
      </c>
      <c r="G21" s="313"/>
      <c r="H21" s="313">
        <f>F21+G21</f>
        <v>5309</v>
      </c>
      <c r="I21" s="269">
        <f t="shared" si="0"/>
        <v>100</v>
      </c>
    </row>
    <row r="22" spans="1:9" s="61" customFormat="1">
      <c r="A22" s="309"/>
      <c r="B22" s="306"/>
      <c r="C22" s="306"/>
      <c r="D22" s="131">
        <v>6414</v>
      </c>
      <c r="E22" s="31" t="s">
        <v>47</v>
      </c>
      <c r="F22" s="288">
        <v>729975</v>
      </c>
      <c r="G22" s="313"/>
      <c r="H22" s="313">
        <f>F22+G22</f>
        <v>729975</v>
      </c>
      <c r="I22" s="269">
        <f t="shared" si="0"/>
        <v>100</v>
      </c>
    </row>
    <row r="23" spans="1:9" s="61" customFormat="1">
      <c r="A23" s="309"/>
      <c r="B23" s="306"/>
      <c r="C23" s="306"/>
      <c r="D23" s="131">
        <v>6415</v>
      </c>
      <c r="E23" s="31" t="s">
        <v>218</v>
      </c>
      <c r="F23" s="288">
        <v>6636</v>
      </c>
      <c r="G23" s="313"/>
      <c r="H23" s="313">
        <f>F23+G23</f>
        <v>6636</v>
      </c>
      <c r="I23" s="269">
        <f t="shared" si="0"/>
        <v>100</v>
      </c>
    </row>
    <row r="24" spans="1:9" s="60" customFormat="1">
      <c r="A24" s="309"/>
      <c r="B24" s="306"/>
      <c r="C24" s="306"/>
      <c r="D24" s="131">
        <v>6416</v>
      </c>
      <c r="E24" s="31" t="s">
        <v>217</v>
      </c>
      <c r="F24" s="288">
        <v>0</v>
      </c>
      <c r="G24" s="313"/>
      <c r="H24" s="313">
        <f>F24+G24</f>
        <v>0</v>
      </c>
      <c r="I24" s="269">
        <v>0</v>
      </c>
    </row>
    <row r="25" spans="1:9" s="60" customFormat="1">
      <c r="A25" s="61"/>
      <c r="B25" s="61"/>
      <c r="C25" s="61"/>
      <c r="D25" s="131">
        <v>6419</v>
      </c>
      <c r="E25" s="122" t="s">
        <v>49</v>
      </c>
      <c r="F25" s="288">
        <v>265446</v>
      </c>
      <c r="G25" s="313"/>
      <c r="H25" s="313">
        <f>F25+G25</f>
        <v>265446</v>
      </c>
      <c r="I25" s="269">
        <f t="shared" si="0"/>
        <v>100</v>
      </c>
    </row>
    <row r="26" spans="1:9" s="61" customFormat="1">
      <c r="A26" s="339"/>
      <c r="B26" s="340"/>
      <c r="C26" s="341"/>
      <c r="D26" s="131"/>
      <c r="E26" s="27" t="s">
        <v>50</v>
      </c>
      <c r="F26" s="308">
        <f>SUM(F27:F28)</f>
        <v>266773</v>
      </c>
      <c r="G26" s="308">
        <f>SUM(G27:G28)</f>
        <v>0</v>
      </c>
      <c r="H26" s="308">
        <f>SUM(H27:H28)</f>
        <v>266773</v>
      </c>
      <c r="I26" s="270">
        <f t="shared" si="0"/>
        <v>100</v>
      </c>
    </row>
    <row r="27" spans="1:9" s="61" customFormat="1">
      <c r="A27" s="309"/>
      <c r="B27" s="306"/>
      <c r="C27" s="306"/>
      <c r="D27" s="131">
        <v>6422</v>
      </c>
      <c r="E27" s="31" t="s">
        <v>51</v>
      </c>
      <c r="F27" s="288">
        <v>265446</v>
      </c>
      <c r="G27" s="313"/>
      <c r="H27" s="313">
        <f>F27+G27</f>
        <v>265446</v>
      </c>
      <c r="I27" s="269">
        <f t="shared" si="0"/>
        <v>100</v>
      </c>
    </row>
    <row r="28" spans="1:9" s="61" customFormat="1" ht="13.5" customHeight="1">
      <c r="A28" s="309"/>
      <c r="B28" s="306"/>
      <c r="C28" s="306"/>
      <c r="D28" s="131">
        <v>6429</v>
      </c>
      <c r="E28" s="122" t="s">
        <v>52</v>
      </c>
      <c r="F28" s="288">
        <v>1327</v>
      </c>
      <c r="G28" s="313"/>
      <c r="H28" s="313">
        <f>F28+G28</f>
        <v>1327</v>
      </c>
      <c r="I28" s="269">
        <f t="shared" si="0"/>
        <v>100</v>
      </c>
    </row>
    <row r="29" spans="1:9" s="61" customFormat="1" hidden="1">
      <c r="A29" s="309"/>
      <c r="B29" s="306"/>
      <c r="C29" s="276">
        <v>643</v>
      </c>
      <c r="D29" s="131"/>
      <c r="E29" s="27" t="s">
        <v>45</v>
      </c>
      <c r="F29" s="308">
        <f>F30</f>
        <v>0</v>
      </c>
      <c r="G29" s="308">
        <f>G30</f>
        <v>0</v>
      </c>
      <c r="H29" s="308">
        <f>H30</f>
        <v>0</v>
      </c>
      <c r="I29" s="270" t="e">
        <f t="shared" si="0"/>
        <v>#DIV/0!</v>
      </c>
    </row>
    <row r="30" spans="1:9" s="60" customFormat="1" ht="25.5" hidden="1" customHeight="1">
      <c r="A30" s="309"/>
      <c r="B30" s="306"/>
      <c r="C30" s="276"/>
      <c r="D30" s="316">
        <v>6436</v>
      </c>
      <c r="E30" s="122" t="s">
        <v>149</v>
      </c>
      <c r="F30" s="313">
        <v>0</v>
      </c>
      <c r="G30" s="313">
        <v>0</v>
      </c>
      <c r="H30" s="313">
        <v>0</v>
      </c>
      <c r="I30" s="270" t="e">
        <f t="shared" si="0"/>
        <v>#DIV/0!</v>
      </c>
    </row>
    <row r="31" spans="1:9" s="60" customFormat="1" ht="25.5">
      <c r="A31" s="309"/>
      <c r="B31" s="310">
        <v>65</v>
      </c>
      <c r="C31" s="306"/>
      <c r="D31" s="131"/>
      <c r="E31" s="27" t="s">
        <v>159</v>
      </c>
      <c r="F31" s="308">
        <f>F32</f>
        <v>283628642</v>
      </c>
      <c r="G31" s="308">
        <f>G32</f>
        <v>510309</v>
      </c>
      <c r="H31" s="308">
        <f>H32</f>
        <v>284138951</v>
      </c>
      <c r="I31" s="270">
        <f t="shared" si="0"/>
        <v>100.17992153274844</v>
      </c>
    </row>
    <row r="32" spans="1:9" s="61" customFormat="1">
      <c r="A32" s="309"/>
      <c r="B32" s="276"/>
      <c r="C32" s="276">
        <v>652</v>
      </c>
      <c r="D32" s="131"/>
      <c r="E32" s="27" t="s">
        <v>53</v>
      </c>
      <c r="F32" s="308">
        <f>F33+F38</f>
        <v>283628642</v>
      </c>
      <c r="G32" s="308">
        <f>G33+G38</f>
        <v>510309</v>
      </c>
      <c r="H32" s="308">
        <f>H33+H38</f>
        <v>284138951</v>
      </c>
      <c r="I32" s="270">
        <f t="shared" si="0"/>
        <v>100.17992153274844</v>
      </c>
    </row>
    <row r="33" spans="1:9" s="61" customFormat="1">
      <c r="A33" s="309"/>
      <c r="B33" s="306"/>
      <c r="C33" s="306"/>
      <c r="D33" s="131">
        <v>6522</v>
      </c>
      <c r="E33" s="122" t="s">
        <v>160</v>
      </c>
      <c r="F33" s="288">
        <f>SUM(F34:F37)</f>
        <v>277390670</v>
      </c>
      <c r="G33" s="288"/>
      <c r="H33" s="288">
        <f t="shared" ref="H33:H38" si="1">F33+G33</f>
        <v>277390670</v>
      </c>
      <c r="I33" s="269">
        <f t="shared" si="0"/>
        <v>100</v>
      </c>
    </row>
    <row r="34" spans="1:9" s="61" customFormat="1">
      <c r="A34" s="309"/>
      <c r="B34" s="306"/>
      <c r="C34" s="306"/>
      <c r="D34" s="131"/>
      <c r="E34" s="31" t="s">
        <v>120</v>
      </c>
      <c r="F34" s="288">
        <v>127413896</v>
      </c>
      <c r="G34" s="313"/>
      <c r="H34" s="313">
        <f t="shared" si="1"/>
        <v>127413896</v>
      </c>
      <c r="I34" s="269">
        <f t="shared" si="0"/>
        <v>100</v>
      </c>
    </row>
    <row r="35" spans="1:9" s="61" customFormat="1">
      <c r="A35" s="309"/>
      <c r="B35" s="306"/>
      <c r="C35" s="306"/>
      <c r="D35" s="131"/>
      <c r="E35" s="31" t="s">
        <v>54</v>
      </c>
      <c r="F35" s="288">
        <v>37162386</v>
      </c>
      <c r="G35" s="313"/>
      <c r="H35" s="313">
        <f t="shared" si="1"/>
        <v>37162386</v>
      </c>
      <c r="I35" s="269">
        <f t="shared" si="0"/>
        <v>100</v>
      </c>
    </row>
    <row r="36" spans="1:9" s="61" customFormat="1">
      <c r="A36" s="309"/>
      <c r="B36" s="306"/>
      <c r="C36" s="306"/>
      <c r="D36" s="131"/>
      <c r="E36" s="31" t="s">
        <v>55</v>
      </c>
      <c r="F36" s="288">
        <v>103523791</v>
      </c>
      <c r="G36" s="313"/>
      <c r="H36" s="313">
        <f t="shared" si="1"/>
        <v>103523791</v>
      </c>
      <c r="I36" s="269">
        <f t="shared" si="0"/>
        <v>100</v>
      </c>
    </row>
    <row r="37" spans="1:9" s="61" customFormat="1">
      <c r="A37" s="309"/>
      <c r="B37" s="306"/>
      <c r="C37" s="306"/>
      <c r="D37" s="131"/>
      <c r="E37" s="31" t="s">
        <v>121</v>
      </c>
      <c r="F37" s="288">
        <v>9290597</v>
      </c>
      <c r="G37" s="313"/>
      <c r="H37" s="313">
        <f t="shared" si="1"/>
        <v>9290597</v>
      </c>
      <c r="I37" s="269">
        <f t="shared" si="0"/>
        <v>100</v>
      </c>
    </row>
    <row r="38" spans="1:9" s="60" customFormat="1">
      <c r="A38" s="309"/>
      <c r="B38" s="306"/>
      <c r="C38" s="306"/>
      <c r="D38" s="131">
        <v>6526</v>
      </c>
      <c r="E38" s="31" t="s">
        <v>182</v>
      </c>
      <c r="F38" s="288">
        <v>6237972</v>
      </c>
      <c r="G38" s="313">
        <v>510309</v>
      </c>
      <c r="H38" s="313">
        <f t="shared" si="1"/>
        <v>6748281</v>
      </c>
      <c r="I38" s="269">
        <f t="shared" si="0"/>
        <v>108.18068756961397</v>
      </c>
    </row>
    <row r="39" spans="1:9" s="60" customFormat="1" ht="25.5">
      <c r="A39" s="309"/>
      <c r="B39" s="317">
        <v>66</v>
      </c>
      <c r="C39" s="306"/>
      <c r="D39" s="131"/>
      <c r="E39" s="6" t="s">
        <v>161</v>
      </c>
      <c r="F39" s="308">
        <f>F40+F43</f>
        <v>39915152</v>
      </c>
      <c r="G39" s="308">
        <f>G40+G43</f>
        <v>0</v>
      </c>
      <c r="H39" s="308">
        <f>H40+H43</f>
        <v>39915152</v>
      </c>
      <c r="I39" s="270">
        <f t="shared" si="0"/>
        <v>100</v>
      </c>
    </row>
    <row r="40" spans="1:9" s="60" customFormat="1">
      <c r="A40" s="309"/>
      <c r="B40" s="317"/>
      <c r="C40" s="276">
        <v>661</v>
      </c>
      <c r="D40" s="131"/>
      <c r="E40" s="6" t="s">
        <v>227</v>
      </c>
      <c r="F40" s="308">
        <f>F41+F42</f>
        <v>1420134</v>
      </c>
      <c r="G40" s="308">
        <f>G41+G42</f>
        <v>0</v>
      </c>
      <c r="H40" s="308">
        <f>H41+H42</f>
        <v>1420134</v>
      </c>
      <c r="I40" s="270">
        <f t="shared" si="0"/>
        <v>100</v>
      </c>
    </row>
    <row r="41" spans="1:9" s="60" customFormat="1">
      <c r="A41" s="309"/>
      <c r="B41" s="317"/>
      <c r="C41" s="306"/>
      <c r="D41" s="131">
        <v>6614</v>
      </c>
      <c r="E41" s="31" t="s">
        <v>228</v>
      </c>
      <c r="F41" s="288">
        <v>1327228</v>
      </c>
      <c r="G41" s="288"/>
      <c r="H41" s="288">
        <f>F41+G41</f>
        <v>1327228</v>
      </c>
      <c r="I41" s="269">
        <f t="shared" si="0"/>
        <v>100</v>
      </c>
    </row>
    <row r="42" spans="1:9" s="60" customFormat="1">
      <c r="A42" s="309"/>
      <c r="B42" s="317"/>
      <c r="C42" s="306"/>
      <c r="D42" s="131">
        <v>6615</v>
      </c>
      <c r="E42" s="31" t="s">
        <v>265</v>
      </c>
      <c r="F42" s="288">
        <v>92906</v>
      </c>
      <c r="G42" s="288"/>
      <c r="H42" s="288">
        <f>F42+G42</f>
        <v>92906</v>
      </c>
      <c r="I42" s="269">
        <f t="shared" si="0"/>
        <v>100</v>
      </c>
    </row>
    <row r="43" spans="1:9" s="61" customFormat="1" ht="25.5" customHeight="1">
      <c r="A43" s="309"/>
      <c r="B43" s="306"/>
      <c r="C43" s="276">
        <v>663</v>
      </c>
      <c r="D43" s="131"/>
      <c r="E43" s="6" t="s">
        <v>188</v>
      </c>
      <c r="F43" s="308">
        <f>SUM(F44:F45)</f>
        <v>38495018</v>
      </c>
      <c r="G43" s="308">
        <f>SUM(G44:G45)</f>
        <v>0</v>
      </c>
      <c r="H43" s="308">
        <f>SUM(H44:H45)</f>
        <v>38495018</v>
      </c>
      <c r="I43" s="270">
        <f t="shared" si="0"/>
        <v>100</v>
      </c>
    </row>
    <row r="44" spans="1:9" s="60" customFormat="1">
      <c r="A44" s="309"/>
      <c r="B44" s="306"/>
      <c r="C44" s="276"/>
      <c r="D44" s="131">
        <v>6631</v>
      </c>
      <c r="E44" s="31" t="s">
        <v>56</v>
      </c>
      <c r="F44" s="288">
        <v>796337</v>
      </c>
      <c r="G44" s="313"/>
      <c r="H44" s="313">
        <f>F44+G44</f>
        <v>796337</v>
      </c>
      <c r="I44" s="269">
        <f t="shared" si="0"/>
        <v>100</v>
      </c>
    </row>
    <row r="45" spans="1:9" s="60" customFormat="1">
      <c r="A45" s="309"/>
      <c r="B45" s="306"/>
      <c r="C45" s="306"/>
      <c r="D45" s="131">
        <v>6632</v>
      </c>
      <c r="E45" s="31" t="s">
        <v>57</v>
      </c>
      <c r="F45" s="288">
        <v>37698681</v>
      </c>
      <c r="G45" s="313"/>
      <c r="H45" s="313">
        <f>F45+G45</f>
        <v>37698681</v>
      </c>
      <c r="I45" s="269">
        <f t="shared" si="0"/>
        <v>100</v>
      </c>
    </row>
    <row r="46" spans="1:9" s="60" customFormat="1" ht="16.5" customHeight="1">
      <c r="A46" s="318">
        <v>7</v>
      </c>
      <c r="B46" s="319"/>
      <c r="C46" s="276"/>
      <c r="D46" s="277"/>
      <c r="E46" s="6" t="s">
        <v>58</v>
      </c>
      <c r="F46" s="308">
        <f>F47</f>
        <v>13273</v>
      </c>
      <c r="G46" s="308">
        <f>G47</f>
        <v>0</v>
      </c>
      <c r="H46" s="308">
        <f>H47</f>
        <v>13273</v>
      </c>
      <c r="I46" s="270">
        <f t="shared" si="0"/>
        <v>100</v>
      </c>
    </row>
    <row r="47" spans="1:9" s="61" customFormat="1" ht="13.5" customHeight="1">
      <c r="A47" s="320"/>
      <c r="B47" s="319">
        <v>72</v>
      </c>
      <c r="C47" s="276"/>
      <c r="D47" s="277"/>
      <c r="E47" s="6" t="s">
        <v>62</v>
      </c>
      <c r="F47" s="308">
        <f>F48+F51</f>
        <v>13273</v>
      </c>
      <c r="G47" s="308">
        <f>G48+G51</f>
        <v>0</v>
      </c>
      <c r="H47" s="308">
        <f>H48+H51</f>
        <v>13273</v>
      </c>
      <c r="I47" s="270">
        <f t="shared" si="0"/>
        <v>100</v>
      </c>
    </row>
    <row r="48" spans="1:9" s="60" customFormat="1">
      <c r="A48" s="320"/>
      <c r="B48" s="319"/>
      <c r="C48" s="276">
        <v>721</v>
      </c>
      <c r="D48" s="277"/>
      <c r="E48" s="6" t="s">
        <v>60</v>
      </c>
      <c r="F48" s="308">
        <f>F49+F50</f>
        <v>13273</v>
      </c>
      <c r="G48" s="308">
        <f>G49+G50</f>
        <v>0</v>
      </c>
      <c r="H48" s="308">
        <f>H49+H50</f>
        <v>13273</v>
      </c>
      <c r="I48" s="270">
        <f t="shared" si="0"/>
        <v>100</v>
      </c>
    </row>
    <row r="49" spans="1:9" s="61" customFormat="1">
      <c r="A49" s="320"/>
      <c r="B49" s="321"/>
      <c r="C49" s="306"/>
      <c r="D49" s="131">
        <v>7211</v>
      </c>
      <c r="E49" s="31" t="s">
        <v>61</v>
      </c>
      <c r="F49" s="288">
        <v>13273</v>
      </c>
      <c r="G49" s="288"/>
      <c r="H49" s="288">
        <f>F49+G49</f>
        <v>13273</v>
      </c>
      <c r="I49" s="269">
        <f t="shared" si="0"/>
        <v>100</v>
      </c>
    </row>
    <row r="50" spans="1:9" s="61" customFormat="1" hidden="1">
      <c r="A50" s="273"/>
      <c r="B50" s="274"/>
      <c r="C50" s="37"/>
      <c r="D50" s="38">
        <v>7212</v>
      </c>
      <c r="E50" s="40" t="s">
        <v>264</v>
      </c>
      <c r="F50" s="275"/>
      <c r="G50" s="275"/>
      <c r="H50" s="275"/>
      <c r="I50" s="269" t="e">
        <f t="shared" si="0"/>
        <v>#DIV/0!</v>
      </c>
    </row>
    <row r="51" spans="1:9" s="61" customFormat="1" hidden="1">
      <c r="A51" s="273"/>
      <c r="B51" s="274"/>
      <c r="C51" s="276">
        <v>723</v>
      </c>
      <c r="D51" s="277"/>
      <c r="E51" s="6" t="s">
        <v>236</v>
      </c>
      <c r="F51" s="281">
        <f>F52</f>
        <v>0</v>
      </c>
      <c r="G51" s="281">
        <f>G52</f>
        <v>0</v>
      </c>
      <c r="H51" s="281">
        <f>H52</f>
        <v>0</v>
      </c>
      <c r="I51" s="270" t="e">
        <f t="shared" si="0"/>
        <v>#DIV/0!</v>
      </c>
    </row>
    <row r="52" spans="1:9" s="61" customFormat="1" hidden="1">
      <c r="A52" s="273"/>
      <c r="B52" s="274"/>
      <c r="C52" s="278"/>
      <c r="D52" s="279">
        <v>7231</v>
      </c>
      <c r="E52" s="280" t="s">
        <v>207</v>
      </c>
      <c r="F52" s="275">
        <v>0</v>
      </c>
      <c r="G52" s="275">
        <v>0</v>
      </c>
      <c r="H52" s="275">
        <f>F52+G52</f>
        <v>0</v>
      </c>
      <c r="I52" s="269" t="e">
        <f t="shared" si="0"/>
        <v>#DIV/0!</v>
      </c>
    </row>
    <row r="53" spans="1:9" s="60" customFormat="1" ht="13.5" hidden="1" customHeight="1">
      <c r="A53" s="41"/>
      <c r="B53" s="42"/>
      <c r="C53" s="43"/>
      <c r="D53" s="44"/>
      <c r="E53" s="45"/>
      <c r="F53" s="46"/>
      <c r="G53" s="46"/>
      <c r="H53" s="46"/>
      <c r="I53" s="269" t="e">
        <f t="shared" si="0"/>
        <v>#DIV/0!</v>
      </c>
    </row>
    <row r="54" spans="1:9" s="60" customFormat="1" ht="13.5" customHeight="1">
      <c r="A54" s="63"/>
      <c r="B54" s="63"/>
      <c r="C54" s="63"/>
      <c r="D54" s="64"/>
      <c r="E54" s="65"/>
    </row>
    <row r="55" spans="1:9" s="60" customFormat="1" ht="13.5" customHeight="1">
      <c r="A55" s="63"/>
      <c r="B55" s="63"/>
      <c r="C55" s="63"/>
      <c r="D55" s="64"/>
      <c r="E55" s="68"/>
      <c r="F55" s="67"/>
      <c r="G55" s="67"/>
      <c r="H55" s="67"/>
    </row>
    <row r="56" spans="1:9" s="60" customFormat="1" ht="13.5" customHeight="1">
      <c r="A56" s="63"/>
      <c r="B56" s="63"/>
      <c r="C56" s="63"/>
      <c r="D56" s="64"/>
      <c r="E56" s="68"/>
    </row>
    <row r="57" spans="1:9" s="60" customFormat="1" ht="13.5" customHeight="1">
      <c r="A57" s="63"/>
      <c r="B57" s="63"/>
      <c r="C57" s="63"/>
      <c r="D57" s="64"/>
      <c r="E57" s="68"/>
    </row>
    <row r="58" spans="1:9" s="60" customFormat="1" ht="13.5" customHeight="1">
      <c r="A58" s="63"/>
      <c r="B58" s="63"/>
      <c r="C58" s="63"/>
      <c r="D58" s="64"/>
      <c r="E58" s="68"/>
    </row>
    <row r="59" spans="1:9" s="60" customFormat="1" ht="13.5" customHeight="1">
      <c r="A59" s="63"/>
      <c r="B59" s="63"/>
      <c r="C59" s="63"/>
      <c r="D59" s="64"/>
      <c r="E59" s="68"/>
    </row>
    <row r="60" spans="1:9" s="60" customFormat="1" ht="13.5" customHeight="1">
      <c r="A60" s="63"/>
      <c r="B60" s="63"/>
      <c r="C60" s="63"/>
      <c r="D60" s="64"/>
      <c r="E60" s="68"/>
    </row>
    <row r="61" spans="1:9" s="60" customFormat="1" ht="13.5" customHeight="1">
      <c r="A61" s="63"/>
      <c r="B61" s="63"/>
      <c r="C61" s="63"/>
      <c r="D61" s="64"/>
      <c r="E61" s="68"/>
    </row>
    <row r="62" spans="1:9" s="60" customFormat="1" ht="13.5" customHeight="1">
      <c r="A62" s="63"/>
      <c r="B62" s="63"/>
      <c r="C62" s="63"/>
      <c r="D62" s="64"/>
      <c r="E62" s="68"/>
    </row>
    <row r="63" spans="1:9" s="60" customFormat="1" ht="13.5" customHeight="1">
      <c r="A63" s="63"/>
      <c r="B63" s="63"/>
      <c r="C63" s="63"/>
      <c r="D63" s="64"/>
      <c r="E63" s="68"/>
    </row>
    <row r="64" spans="1:9" s="60" customFormat="1" ht="13.5" customHeight="1">
      <c r="A64" s="63"/>
      <c r="B64" s="63"/>
      <c r="C64" s="63"/>
      <c r="D64" s="64"/>
      <c r="E64" s="68"/>
    </row>
    <row r="65" spans="1:5" s="60" customFormat="1" ht="13.5" customHeight="1">
      <c r="A65" s="63"/>
      <c r="B65" s="63"/>
      <c r="C65" s="63"/>
      <c r="D65" s="64"/>
      <c r="E65" s="68"/>
    </row>
    <row r="66" spans="1:5" s="60" customFormat="1" ht="13.5" customHeight="1">
      <c r="A66" s="63"/>
      <c r="B66" s="63"/>
      <c r="C66" s="63"/>
      <c r="D66" s="64"/>
      <c r="E66" s="68"/>
    </row>
    <row r="67" spans="1:5" s="60" customFormat="1" ht="18" customHeight="1">
      <c r="A67" s="63"/>
      <c r="B67" s="63"/>
      <c r="C67" s="63"/>
      <c r="D67" s="64"/>
      <c r="E67" s="68"/>
    </row>
    <row r="68" spans="1:5" s="60" customFormat="1">
      <c r="A68" s="63"/>
      <c r="B68" s="63"/>
      <c r="C68" s="63"/>
      <c r="D68" s="64"/>
      <c r="E68" s="68"/>
    </row>
    <row r="69" spans="1:5" s="60" customFormat="1" ht="15.75">
      <c r="A69" s="159"/>
      <c r="B69" s="69"/>
      <c r="C69" s="69"/>
      <c r="D69" s="160"/>
      <c r="E69" s="68"/>
    </row>
    <row r="70" spans="1:5" s="60" customFormat="1">
      <c r="A70" s="70"/>
      <c r="B70" s="71"/>
      <c r="C70" s="71"/>
      <c r="D70" s="161"/>
      <c r="E70" s="68"/>
    </row>
    <row r="71" spans="1:5" s="60" customFormat="1">
      <c r="A71" s="70"/>
      <c r="B71" s="70"/>
      <c r="C71" s="71"/>
      <c r="D71" s="161"/>
      <c r="E71" s="68"/>
    </row>
    <row r="72" spans="1:5" s="60" customFormat="1">
      <c r="A72" s="70"/>
      <c r="B72" s="71"/>
      <c r="C72" s="70"/>
      <c r="D72" s="161"/>
      <c r="E72" s="68"/>
    </row>
    <row r="73" spans="1:5" s="60" customFormat="1">
      <c r="A73" s="70"/>
      <c r="B73" s="71"/>
      <c r="C73" s="70"/>
      <c r="D73" s="162"/>
      <c r="E73" s="68"/>
    </row>
    <row r="74" spans="1:5" s="60" customFormat="1">
      <c r="A74" s="70"/>
      <c r="B74" s="71"/>
      <c r="C74" s="70"/>
      <c r="D74" s="162"/>
      <c r="E74" s="68"/>
    </row>
    <row r="75" spans="1:5" s="60" customFormat="1">
      <c r="A75" s="70"/>
      <c r="B75" s="71"/>
      <c r="C75" s="70"/>
      <c r="D75" s="162"/>
      <c r="E75" s="68"/>
    </row>
    <row r="76" spans="1:5" s="60" customFormat="1">
      <c r="A76" s="71"/>
      <c r="B76" s="70"/>
      <c r="C76" s="71"/>
      <c r="D76" s="163"/>
      <c r="E76" s="68"/>
    </row>
    <row r="77" spans="1:5" s="60" customFormat="1">
      <c r="A77" s="71"/>
      <c r="B77" s="71"/>
      <c r="C77" s="71"/>
      <c r="D77" s="163"/>
      <c r="E77" s="68"/>
    </row>
    <row r="78" spans="1:5" s="60" customFormat="1">
      <c r="A78" s="71"/>
      <c r="B78" s="71"/>
      <c r="C78" s="71"/>
      <c r="D78" s="162"/>
      <c r="E78" s="68"/>
    </row>
    <row r="79" spans="1:5" s="60" customFormat="1">
      <c r="A79" s="71"/>
      <c r="B79" s="71"/>
      <c r="C79" s="71"/>
      <c r="D79" s="163"/>
      <c r="E79" s="68"/>
    </row>
    <row r="80" spans="1:5" s="60" customFormat="1">
      <c r="A80" s="71"/>
      <c r="B80" s="71"/>
      <c r="C80" s="70"/>
      <c r="D80" s="163"/>
      <c r="E80" s="68"/>
    </row>
    <row r="81" spans="1:5" s="60" customFormat="1">
      <c r="A81" s="71"/>
      <c r="B81" s="71"/>
      <c r="C81" s="70"/>
      <c r="D81" s="163"/>
      <c r="E81" s="68"/>
    </row>
    <row r="82" spans="1:5" s="60" customFormat="1">
      <c r="A82" s="71"/>
      <c r="B82" s="71"/>
      <c r="C82" s="71"/>
      <c r="D82" s="163"/>
      <c r="E82" s="164"/>
    </row>
    <row r="83" spans="1:5" s="60" customFormat="1">
      <c r="A83" s="71"/>
      <c r="B83" s="71"/>
      <c r="C83" s="71"/>
      <c r="D83" s="163"/>
      <c r="E83" s="164"/>
    </row>
    <row r="84" spans="1:5" s="60" customFormat="1">
      <c r="A84" s="71"/>
      <c r="B84" s="71"/>
      <c r="C84" s="71"/>
      <c r="D84" s="163"/>
      <c r="E84" s="165"/>
    </row>
    <row r="85" spans="1:5" s="60" customFormat="1">
      <c r="A85" s="71"/>
      <c r="B85" s="71"/>
      <c r="C85" s="71"/>
      <c r="D85" s="163"/>
      <c r="E85" s="164"/>
    </row>
    <row r="86" spans="1:5" s="60" customFormat="1">
      <c r="A86" s="71"/>
      <c r="B86" s="71"/>
      <c r="C86" s="71"/>
      <c r="D86" s="163"/>
      <c r="E86" s="164"/>
    </row>
    <row r="87" spans="1:5" s="60" customFormat="1">
      <c r="A87" s="71"/>
      <c r="B87" s="71"/>
      <c r="C87" s="71"/>
      <c r="D87" s="163"/>
      <c r="E87" s="165"/>
    </row>
    <row r="88" spans="1:5" s="60" customFormat="1" ht="13.5" customHeight="1">
      <c r="A88" s="71"/>
      <c r="B88" s="71"/>
      <c r="C88" s="71"/>
      <c r="D88" s="163"/>
      <c r="E88" s="164"/>
    </row>
    <row r="89" spans="1:5" s="60" customFormat="1" ht="13.5" customHeight="1">
      <c r="A89" s="71"/>
      <c r="B89" s="71"/>
      <c r="C89" s="71"/>
      <c r="D89" s="163"/>
      <c r="E89" s="164"/>
    </row>
    <row r="90" spans="1:5" s="60" customFormat="1" ht="13.5" customHeight="1">
      <c r="A90" s="71"/>
      <c r="B90" s="71"/>
      <c r="C90" s="71"/>
      <c r="D90" s="163"/>
      <c r="E90" s="164"/>
    </row>
    <row r="91" spans="1:5" s="60" customFormat="1">
      <c r="A91" s="71"/>
      <c r="B91" s="70"/>
      <c r="C91" s="71"/>
      <c r="D91" s="163"/>
      <c r="E91" s="166"/>
    </row>
    <row r="92" spans="1:5" s="60" customFormat="1" ht="13.5" customHeight="1">
      <c r="A92" s="71"/>
      <c r="B92" s="71"/>
      <c r="C92" s="70"/>
      <c r="D92" s="163"/>
      <c r="E92" s="167"/>
    </row>
    <row r="93" spans="1:5" s="60" customFormat="1" ht="13.5" customHeight="1">
      <c r="A93" s="71"/>
      <c r="B93" s="71"/>
      <c r="C93" s="70"/>
      <c r="D93" s="162"/>
      <c r="E93" s="168"/>
    </row>
    <row r="94" spans="1:5" s="60" customFormat="1" ht="13.5" customHeight="1">
      <c r="A94" s="71"/>
      <c r="B94" s="71"/>
      <c r="C94" s="71"/>
      <c r="D94" s="163"/>
      <c r="E94" s="164"/>
    </row>
    <row r="95" spans="1:5" s="60" customFormat="1" ht="13.5" customHeight="1">
      <c r="A95" s="71"/>
      <c r="B95" s="70"/>
      <c r="C95" s="71"/>
      <c r="D95" s="163"/>
      <c r="E95" s="166"/>
    </row>
    <row r="96" spans="1:5" s="60" customFormat="1" ht="13.5" customHeight="1">
      <c r="A96" s="71"/>
      <c r="B96" s="71"/>
      <c r="C96" s="70"/>
      <c r="D96" s="163"/>
      <c r="E96" s="166"/>
    </row>
    <row r="97" spans="1:5" s="60" customFormat="1" ht="13.5" customHeight="1">
      <c r="A97" s="71"/>
      <c r="B97" s="71"/>
      <c r="C97" s="70"/>
      <c r="D97" s="169"/>
      <c r="E97" s="165"/>
    </row>
    <row r="98" spans="1:5" s="60" customFormat="1" ht="13.5" customHeight="1">
      <c r="A98" s="71"/>
      <c r="B98" s="71"/>
      <c r="C98" s="71"/>
      <c r="D98" s="170"/>
      <c r="E98" s="171"/>
    </row>
    <row r="99" spans="1:5" s="60" customFormat="1">
      <c r="A99" s="71"/>
      <c r="B99" s="71"/>
      <c r="C99" s="71"/>
      <c r="D99" s="162"/>
      <c r="E99" s="172"/>
    </row>
    <row r="100" spans="1:5" s="60" customFormat="1" ht="13.5" customHeight="1">
      <c r="A100" s="71"/>
      <c r="B100" s="71"/>
      <c r="C100" s="71"/>
      <c r="D100" s="163"/>
      <c r="E100" s="164"/>
    </row>
    <row r="101" spans="1:5" s="60" customFormat="1" ht="13.5" customHeight="1">
      <c r="A101" s="71"/>
      <c r="B101" s="71"/>
      <c r="C101" s="70"/>
      <c r="D101" s="163"/>
      <c r="E101" s="173"/>
    </row>
    <row r="102" spans="1:5" s="60" customFormat="1" ht="13.5" customHeight="1">
      <c r="A102" s="71"/>
      <c r="B102" s="71"/>
      <c r="C102" s="70"/>
      <c r="D102" s="163"/>
      <c r="E102" s="165"/>
    </row>
    <row r="103" spans="1:5" s="60" customFormat="1" ht="13.5" customHeight="1">
      <c r="A103" s="71"/>
      <c r="B103" s="71"/>
      <c r="C103" s="71"/>
      <c r="D103" s="163"/>
      <c r="E103" s="164"/>
    </row>
    <row r="104" spans="1:5" s="60" customFormat="1">
      <c r="A104" s="71"/>
      <c r="B104" s="71"/>
      <c r="C104" s="71"/>
      <c r="D104" s="163"/>
      <c r="E104" s="172"/>
    </row>
    <row r="105" spans="1:5" s="60" customFormat="1" ht="13.5" customHeight="1">
      <c r="A105" s="71"/>
      <c r="B105" s="71"/>
      <c r="C105" s="71"/>
      <c r="D105" s="163"/>
      <c r="E105" s="164"/>
    </row>
    <row r="106" spans="1:5" s="60" customFormat="1" ht="13.5" customHeight="1">
      <c r="A106" s="71"/>
      <c r="B106" s="71"/>
      <c r="C106" s="71"/>
      <c r="D106" s="163"/>
      <c r="E106" s="168"/>
    </row>
    <row r="107" spans="1:5" s="60" customFormat="1" ht="13.5" customHeight="1">
      <c r="A107" s="71"/>
      <c r="B107" s="71"/>
      <c r="C107" s="71"/>
      <c r="D107" s="170"/>
      <c r="E107" s="171"/>
    </row>
    <row r="108" spans="1:5" s="60" customFormat="1" ht="13.5" customHeight="1">
      <c r="A108" s="71"/>
      <c r="B108" s="70"/>
      <c r="C108" s="71"/>
      <c r="D108" s="170"/>
      <c r="E108" s="167"/>
    </row>
    <row r="109" spans="1:5" s="60" customFormat="1" ht="13.5" customHeight="1">
      <c r="A109" s="71"/>
      <c r="B109" s="71"/>
      <c r="C109" s="70"/>
      <c r="D109" s="170"/>
      <c r="E109" s="174"/>
    </row>
    <row r="110" spans="1:5" s="60" customFormat="1" ht="13.5" customHeight="1">
      <c r="A110" s="71"/>
      <c r="B110" s="71"/>
      <c r="C110" s="70"/>
      <c r="D110" s="162"/>
      <c r="E110" s="165"/>
    </row>
    <row r="111" spans="1:5" s="60" customFormat="1" ht="13.5" customHeight="1">
      <c r="A111" s="71"/>
      <c r="B111" s="71"/>
      <c r="C111" s="71"/>
      <c r="D111" s="163"/>
      <c r="E111" s="164"/>
    </row>
    <row r="112" spans="1:5" s="60" customFormat="1" ht="13.5" customHeight="1">
      <c r="A112" s="71"/>
      <c r="B112" s="70"/>
      <c r="C112" s="71"/>
      <c r="D112" s="163"/>
      <c r="E112" s="166"/>
    </row>
    <row r="113" spans="1:5" s="60" customFormat="1" ht="13.5" customHeight="1">
      <c r="A113" s="71"/>
      <c r="B113" s="71"/>
      <c r="C113" s="70"/>
      <c r="D113" s="163"/>
      <c r="E113" s="167"/>
    </row>
    <row r="114" spans="1:5" s="60" customFormat="1" ht="13.5" customHeight="1">
      <c r="A114" s="71"/>
      <c r="B114" s="71"/>
      <c r="C114" s="70"/>
      <c r="D114" s="162"/>
      <c r="E114" s="165"/>
    </row>
    <row r="115" spans="1:5" s="60" customFormat="1">
      <c r="A115" s="71"/>
      <c r="B115" s="71"/>
      <c r="C115" s="71"/>
      <c r="D115" s="170"/>
      <c r="E115" s="164"/>
    </row>
    <row r="116" spans="1:5" s="60" customFormat="1" ht="13.5" customHeight="1">
      <c r="A116" s="71"/>
      <c r="B116" s="71"/>
      <c r="C116" s="70"/>
      <c r="D116" s="170"/>
      <c r="E116" s="167"/>
    </row>
    <row r="117" spans="1:5" s="60" customFormat="1" ht="13.5" customHeight="1">
      <c r="A117" s="71"/>
      <c r="B117" s="71"/>
      <c r="C117" s="71"/>
      <c r="D117" s="162"/>
      <c r="E117" s="168"/>
    </row>
    <row r="118" spans="1:5" s="60" customFormat="1" ht="13.5" customHeight="1">
      <c r="A118" s="71"/>
      <c r="B118" s="71"/>
      <c r="C118" s="71"/>
      <c r="D118" s="163"/>
      <c r="E118" s="164"/>
    </row>
    <row r="119" spans="1:5" s="60" customFormat="1" ht="13.5" customHeight="1">
      <c r="A119" s="71"/>
      <c r="B119" s="71"/>
      <c r="C119" s="71"/>
      <c r="D119" s="162"/>
      <c r="E119" s="165"/>
    </row>
    <row r="120" spans="1:5" s="60" customFormat="1" ht="13.5" customHeight="1">
      <c r="A120" s="71"/>
      <c r="B120" s="71"/>
      <c r="C120" s="71"/>
      <c r="D120" s="163"/>
      <c r="E120" s="164"/>
    </row>
    <row r="121" spans="1:5" s="60" customFormat="1" ht="13.5" customHeight="1">
      <c r="A121" s="71"/>
      <c r="B121" s="71"/>
      <c r="C121" s="71"/>
      <c r="D121" s="163"/>
      <c r="E121" s="164"/>
    </row>
    <row r="122" spans="1:5" s="60" customFormat="1" ht="13.5" customHeight="1">
      <c r="A122" s="70"/>
      <c r="B122" s="71"/>
      <c r="C122" s="71"/>
      <c r="D122" s="161"/>
      <c r="E122" s="167"/>
    </row>
    <row r="123" spans="1:5" s="60" customFormat="1" ht="13.5" customHeight="1">
      <c r="A123" s="71"/>
      <c r="B123" s="70"/>
      <c r="C123" s="70"/>
      <c r="D123" s="175"/>
      <c r="E123" s="167"/>
    </row>
    <row r="124" spans="1:5" s="60" customFormat="1" ht="13.5">
      <c r="A124" s="71"/>
      <c r="B124" s="70"/>
      <c r="C124" s="70"/>
      <c r="D124" s="175"/>
      <c r="E124" s="166"/>
    </row>
    <row r="125" spans="1:5" s="60" customFormat="1">
      <c r="A125" s="71"/>
      <c r="B125" s="70"/>
      <c r="C125" s="70"/>
      <c r="D125" s="162"/>
      <c r="E125" s="172"/>
    </row>
    <row r="126" spans="1:5" s="60" customFormat="1">
      <c r="A126" s="71"/>
      <c r="B126" s="71"/>
      <c r="C126" s="71"/>
      <c r="D126" s="163"/>
      <c r="E126" s="164"/>
    </row>
    <row r="127" spans="1:5" s="60" customFormat="1">
      <c r="A127" s="71"/>
      <c r="B127" s="70"/>
      <c r="C127" s="71"/>
      <c r="D127" s="163"/>
      <c r="E127" s="167"/>
    </row>
    <row r="128" spans="1:5" s="60" customFormat="1">
      <c r="A128" s="71"/>
      <c r="B128" s="71"/>
      <c r="C128" s="70"/>
      <c r="D128" s="163"/>
      <c r="E128" s="166"/>
    </row>
    <row r="129" spans="1:5" s="60" customFormat="1">
      <c r="A129" s="71"/>
      <c r="B129" s="71"/>
      <c r="C129" s="70"/>
      <c r="D129" s="162"/>
      <c r="E129" s="165"/>
    </row>
    <row r="130" spans="1:5" s="60" customFormat="1">
      <c r="A130" s="71"/>
      <c r="B130" s="71"/>
      <c r="C130" s="71"/>
      <c r="D130" s="163"/>
      <c r="E130" s="164"/>
    </row>
    <row r="131" spans="1:5" s="60" customFormat="1">
      <c r="A131" s="71"/>
      <c r="B131" s="71"/>
      <c r="C131" s="71"/>
      <c r="D131" s="163"/>
      <c r="E131" s="164"/>
    </row>
    <row r="132" spans="1:5" s="60" customFormat="1">
      <c r="A132" s="71"/>
      <c r="B132" s="71"/>
      <c r="C132" s="71"/>
      <c r="D132" s="72"/>
      <c r="E132" s="73"/>
    </row>
    <row r="133" spans="1:5" s="60" customFormat="1">
      <c r="A133" s="71"/>
      <c r="B133" s="71"/>
      <c r="C133" s="71"/>
      <c r="D133" s="163"/>
      <c r="E133" s="164"/>
    </row>
    <row r="134" spans="1:5" s="60" customFormat="1">
      <c r="A134" s="71"/>
      <c r="B134" s="71"/>
      <c r="C134" s="71"/>
      <c r="D134" s="163"/>
      <c r="E134" s="164"/>
    </row>
    <row r="135" spans="1:5" s="60" customFormat="1">
      <c r="A135" s="71"/>
      <c r="B135" s="71"/>
      <c r="C135" s="71"/>
      <c r="D135" s="163"/>
      <c r="E135" s="164"/>
    </row>
    <row r="136" spans="1:5" s="60" customFormat="1">
      <c r="A136" s="71"/>
      <c r="B136" s="71"/>
      <c r="C136" s="71"/>
      <c r="D136" s="162"/>
      <c r="E136" s="165"/>
    </row>
    <row r="137" spans="1:5" s="60" customFormat="1">
      <c r="A137" s="71"/>
      <c r="B137" s="71"/>
      <c r="C137" s="71"/>
      <c r="D137" s="163"/>
      <c r="E137" s="164"/>
    </row>
    <row r="138" spans="1:5" s="60" customFormat="1">
      <c r="A138" s="71"/>
      <c r="B138" s="71"/>
      <c r="C138" s="71"/>
      <c r="D138" s="162"/>
      <c r="E138" s="165"/>
    </row>
    <row r="139" spans="1:5" s="60" customFormat="1">
      <c r="A139" s="71"/>
      <c r="B139" s="71"/>
      <c r="C139" s="71"/>
      <c r="D139" s="163"/>
      <c r="E139" s="164"/>
    </row>
    <row r="140" spans="1:5" s="60" customFormat="1">
      <c r="A140" s="71"/>
      <c r="B140" s="71"/>
      <c r="C140" s="71"/>
      <c r="D140" s="163"/>
      <c r="E140" s="164"/>
    </row>
    <row r="141" spans="1:5" s="60" customFormat="1">
      <c r="A141" s="71"/>
      <c r="B141" s="71"/>
      <c r="C141" s="71"/>
      <c r="D141" s="163"/>
      <c r="E141" s="164"/>
    </row>
    <row r="142" spans="1:5" s="60" customFormat="1">
      <c r="A142" s="71"/>
      <c r="B142" s="71"/>
      <c r="C142" s="71"/>
      <c r="D142" s="163"/>
      <c r="E142" s="164"/>
    </row>
    <row r="143" spans="1:5" s="60" customFormat="1">
      <c r="A143" s="176"/>
      <c r="B143" s="176"/>
      <c r="C143" s="176"/>
      <c r="D143" s="177"/>
      <c r="E143" s="74"/>
    </row>
    <row r="144" spans="1:5" s="60" customFormat="1">
      <c r="A144" s="71"/>
      <c r="B144" s="71"/>
      <c r="C144" s="70"/>
      <c r="D144" s="163"/>
      <c r="E144" s="166"/>
    </row>
    <row r="145" spans="1:5" s="60" customFormat="1">
      <c r="A145" s="71"/>
      <c r="B145" s="71"/>
      <c r="C145" s="71"/>
      <c r="D145" s="75"/>
      <c r="E145" s="76"/>
    </row>
    <row r="146" spans="1:5" s="60" customFormat="1">
      <c r="A146" s="71"/>
      <c r="B146" s="71"/>
      <c r="C146" s="71"/>
      <c r="D146" s="163"/>
      <c r="E146" s="164"/>
    </row>
    <row r="147" spans="1:5" s="60" customFormat="1">
      <c r="A147" s="71"/>
      <c r="B147" s="71"/>
      <c r="C147" s="71"/>
      <c r="D147" s="72"/>
      <c r="E147" s="73"/>
    </row>
    <row r="148" spans="1:5" s="60" customFormat="1">
      <c r="A148" s="71"/>
      <c r="B148" s="71"/>
      <c r="C148" s="71"/>
      <c r="D148" s="72"/>
      <c r="E148" s="73"/>
    </row>
    <row r="149" spans="1:5" s="60" customFormat="1">
      <c r="A149" s="71"/>
      <c r="B149" s="71"/>
      <c r="C149" s="71"/>
      <c r="D149" s="163"/>
      <c r="E149" s="164"/>
    </row>
    <row r="150" spans="1:5" s="60" customFormat="1">
      <c r="A150" s="71"/>
      <c r="B150" s="71"/>
      <c r="C150" s="71"/>
      <c r="D150" s="162"/>
      <c r="E150" s="165"/>
    </row>
    <row r="151" spans="1:5" s="60" customFormat="1">
      <c r="A151" s="71"/>
      <c r="B151" s="71"/>
      <c r="C151" s="71"/>
      <c r="D151" s="163"/>
      <c r="E151" s="164"/>
    </row>
    <row r="152" spans="1:5" s="60" customFormat="1">
      <c r="A152" s="71"/>
      <c r="B152" s="71"/>
      <c r="C152" s="71"/>
      <c r="D152" s="163"/>
      <c r="E152" s="164"/>
    </row>
    <row r="153" spans="1:5" s="60" customFormat="1">
      <c r="A153" s="71"/>
      <c r="B153" s="71"/>
      <c r="C153" s="71"/>
      <c r="D153" s="162"/>
      <c r="E153" s="165"/>
    </row>
    <row r="154" spans="1:5" s="60" customFormat="1">
      <c r="A154" s="71"/>
      <c r="B154" s="71"/>
      <c r="C154" s="71"/>
      <c r="D154" s="163"/>
      <c r="E154" s="164"/>
    </row>
    <row r="155" spans="1:5" s="60" customFormat="1">
      <c r="A155" s="71"/>
      <c r="B155" s="71"/>
      <c r="C155" s="71"/>
      <c r="D155" s="72"/>
      <c r="E155" s="73"/>
    </row>
    <row r="156" spans="1:5" s="60" customFormat="1">
      <c r="A156" s="71"/>
      <c r="B156" s="71"/>
      <c r="C156" s="71"/>
      <c r="D156" s="162"/>
      <c r="E156" s="76"/>
    </row>
    <row r="157" spans="1:5" s="60" customFormat="1">
      <c r="A157" s="71"/>
      <c r="B157" s="71"/>
      <c r="C157" s="71"/>
      <c r="D157" s="170"/>
      <c r="E157" s="73"/>
    </row>
    <row r="158" spans="1:5" s="60" customFormat="1">
      <c r="A158" s="71"/>
      <c r="B158" s="71"/>
      <c r="C158" s="71"/>
      <c r="D158" s="162"/>
      <c r="E158" s="165"/>
    </row>
    <row r="159" spans="1:5" s="60" customFormat="1">
      <c r="A159" s="71"/>
      <c r="B159" s="71"/>
      <c r="C159" s="71"/>
      <c r="D159" s="163"/>
      <c r="E159" s="164"/>
    </row>
    <row r="160" spans="1:5" s="60" customFormat="1">
      <c r="A160" s="71"/>
      <c r="B160" s="71"/>
      <c r="C160" s="70"/>
      <c r="D160" s="163"/>
      <c r="E160" s="166"/>
    </row>
    <row r="161" spans="1:5" s="60" customFormat="1">
      <c r="A161" s="71"/>
      <c r="B161" s="71"/>
      <c r="C161" s="71"/>
      <c r="D161" s="170"/>
      <c r="E161" s="165"/>
    </row>
    <row r="162" spans="1:5" s="60" customFormat="1">
      <c r="A162" s="71"/>
      <c r="B162" s="71"/>
      <c r="C162" s="71"/>
      <c r="D162" s="170"/>
      <c r="E162" s="73"/>
    </row>
    <row r="163" spans="1:5" s="60" customFormat="1">
      <c r="A163" s="71"/>
      <c r="B163" s="71"/>
      <c r="C163" s="70"/>
      <c r="D163" s="170"/>
      <c r="E163" s="77"/>
    </row>
    <row r="164" spans="1:5" s="60" customFormat="1">
      <c r="A164" s="71"/>
      <c r="B164" s="71"/>
      <c r="C164" s="70"/>
      <c r="D164" s="162"/>
      <c r="E164" s="172"/>
    </row>
    <row r="165" spans="1:5" s="60" customFormat="1" ht="11.25" customHeight="1">
      <c r="A165" s="71"/>
      <c r="B165" s="71"/>
      <c r="C165" s="71"/>
      <c r="D165" s="163"/>
      <c r="E165" s="164"/>
    </row>
    <row r="166" spans="1:5" s="60" customFormat="1" ht="24" customHeight="1">
      <c r="A166" s="71"/>
      <c r="B166" s="71"/>
      <c r="C166" s="71"/>
      <c r="D166" s="75"/>
      <c r="E166" s="66"/>
    </row>
    <row r="167" spans="1:5" s="60" customFormat="1" ht="15" customHeight="1">
      <c r="A167" s="71"/>
      <c r="B167" s="71"/>
      <c r="C167" s="71"/>
      <c r="D167" s="72"/>
      <c r="E167" s="73"/>
    </row>
    <row r="168" spans="1:5" s="60" customFormat="1" ht="11.25" customHeight="1">
      <c r="A168" s="71"/>
      <c r="B168" s="70"/>
      <c r="C168" s="71"/>
      <c r="D168" s="72"/>
      <c r="E168" s="78"/>
    </row>
    <row r="169" spans="1:5" s="60" customFormat="1">
      <c r="A169" s="71"/>
      <c r="B169" s="71"/>
      <c r="C169" s="70"/>
      <c r="D169" s="72"/>
      <c r="E169" s="78"/>
    </row>
    <row r="170" spans="1:5" s="60" customFormat="1" ht="13.5" customHeight="1">
      <c r="A170" s="71"/>
      <c r="B170" s="71"/>
      <c r="C170" s="71"/>
      <c r="D170" s="75"/>
      <c r="E170" s="76"/>
    </row>
    <row r="171" spans="1:5" s="60" customFormat="1" ht="12.75" customHeight="1">
      <c r="A171" s="71"/>
      <c r="B171" s="71"/>
      <c r="C171" s="71"/>
      <c r="D171" s="72"/>
      <c r="E171" s="73"/>
    </row>
    <row r="172" spans="1:5" s="60" customFormat="1" ht="12.75" customHeight="1">
      <c r="A172" s="71"/>
      <c r="B172" s="70"/>
      <c r="C172" s="71"/>
      <c r="D172" s="72"/>
      <c r="E172" s="79"/>
    </row>
    <row r="173" spans="1:5" s="60" customFormat="1">
      <c r="A173" s="71"/>
      <c r="B173" s="71"/>
      <c r="C173" s="70"/>
      <c r="D173" s="72"/>
      <c r="E173" s="166"/>
    </row>
    <row r="174" spans="1:5" s="60" customFormat="1">
      <c r="A174" s="71"/>
      <c r="B174" s="71"/>
      <c r="C174" s="70"/>
      <c r="D174" s="162"/>
      <c r="E174" s="172"/>
    </row>
    <row r="175" spans="1:5" s="60" customFormat="1">
      <c r="A175" s="71"/>
      <c r="B175" s="71"/>
      <c r="C175" s="71"/>
      <c r="D175" s="163"/>
      <c r="E175" s="164"/>
    </row>
    <row r="176" spans="1:5" s="60" customFormat="1">
      <c r="A176" s="71"/>
      <c r="B176" s="71"/>
      <c r="C176" s="70"/>
      <c r="D176" s="163"/>
      <c r="E176" s="77"/>
    </row>
    <row r="177" spans="1:5" s="60" customFormat="1">
      <c r="A177" s="71"/>
      <c r="B177" s="71"/>
      <c r="C177" s="71"/>
      <c r="D177" s="75"/>
      <c r="E177" s="76"/>
    </row>
    <row r="178" spans="1:5" s="60" customFormat="1" ht="19.5" customHeight="1">
      <c r="A178" s="71"/>
      <c r="B178" s="71"/>
      <c r="C178" s="71"/>
      <c r="D178" s="72"/>
      <c r="E178" s="73"/>
    </row>
    <row r="179" spans="1:5" s="60" customFormat="1" ht="15" customHeight="1">
      <c r="A179" s="71"/>
      <c r="B179" s="71"/>
      <c r="C179" s="71"/>
      <c r="D179" s="163"/>
      <c r="E179" s="164"/>
    </row>
    <row r="180" spans="1:5" s="60" customFormat="1" ht="15.75">
      <c r="A180" s="159"/>
      <c r="B180" s="80"/>
      <c r="C180" s="80"/>
      <c r="D180" s="80"/>
      <c r="E180" s="167"/>
    </row>
    <row r="181" spans="1:5" s="60" customFormat="1">
      <c r="A181" s="70"/>
      <c r="B181" s="71"/>
      <c r="C181" s="71"/>
      <c r="D181" s="161"/>
      <c r="E181" s="167"/>
    </row>
    <row r="182" spans="1:5" s="60" customFormat="1">
      <c r="A182" s="70"/>
      <c r="B182" s="70"/>
      <c r="C182" s="71"/>
      <c r="D182" s="161"/>
      <c r="E182" s="166"/>
    </row>
    <row r="183" spans="1:5" s="60" customFormat="1">
      <c r="A183" s="71"/>
      <c r="B183" s="71"/>
      <c r="C183" s="70"/>
      <c r="D183" s="163"/>
      <c r="E183" s="167"/>
    </row>
    <row r="184" spans="1:5" s="60" customFormat="1">
      <c r="A184" s="71"/>
      <c r="B184" s="71"/>
      <c r="C184" s="71"/>
      <c r="D184" s="169"/>
      <c r="E184" s="165"/>
    </row>
    <row r="185" spans="1:5" s="60" customFormat="1">
      <c r="A185" s="71"/>
      <c r="B185" s="70"/>
      <c r="C185" s="71"/>
      <c r="D185" s="163"/>
      <c r="E185" s="166"/>
    </row>
    <row r="186" spans="1:5" s="60" customFormat="1" ht="22.5" customHeight="1">
      <c r="A186" s="71"/>
      <c r="B186" s="71"/>
      <c r="C186" s="70"/>
      <c r="D186" s="163"/>
      <c r="E186" s="166"/>
    </row>
    <row r="187" spans="1:5" s="60" customFormat="1">
      <c r="A187" s="71"/>
      <c r="B187" s="71"/>
      <c r="C187" s="71"/>
      <c r="D187" s="162"/>
      <c r="E187" s="172"/>
    </row>
    <row r="188" spans="1:5" s="60" customFormat="1">
      <c r="A188" s="71"/>
      <c r="B188" s="71"/>
      <c r="C188" s="70"/>
      <c r="D188" s="163"/>
      <c r="E188" s="173"/>
    </row>
    <row r="189" spans="1:5" s="60" customFormat="1">
      <c r="A189" s="71"/>
      <c r="B189" s="71"/>
      <c r="C189" s="71"/>
      <c r="D189" s="163"/>
      <c r="E189" s="172"/>
    </row>
    <row r="190" spans="1:5" s="60" customFormat="1">
      <c r="A190" s="71"/>
      <c r="B190" s="70"/>
      <c r="C190" s="71"/>
      <c r="D190" s="170"/>
      <c r="E190" s="167"/>
    </row>
    <row r="191" spans="1:5" s="60" customFormat="1" ht="13.5" customHeight="1">
      <c r="A191" s="71"/>
      <c r="B191" s="71"/>
      <c r="C191" s="70"/>
      <c r="D191" s="170"/>
      <c r="E191" s="174"/>
    </row>
    <row r="192" spans="1:5" s="60" customFormat="1" ht="13.5" customHeight="1">
      <c r="A192" s="71"/>
      <c r="B192" s="71"/>
      <c r="C192" s="71"/>
      <c r="D192" s="162"/>
      <c r="E192" s="165"/>
    </row>
    <row r="193" spans="1:8" s="60" customFormat="1" ht="13.5" customHeight="1">
      <c r="A193" s="70"/>
      <c r="B193" s="71"/>
      <c r="C193" s="71"/>
      <c r="D193" s="161"/>
      <c r="E193" s="167"/>
    </row>
    <row r="194" spans="1:8" s="60" customFormat="1">
      <c r="A194" s="71"/>
      <c r="B194" s="70"/>
      <c r="C194" s="71"/>
      <c r="D194" s="163"/>
      <c r="E194" s="167"/>
    </row>
    <row r="195" spans="1:8" s="60" customFormat="1">
      <c r="A195" s="71"/>
      <c r="B195" s="71"/>
      <c r="C195" s="70"/>
      <c r="D195" s="163"/>
      <c r="E195" s="166"/>
    </row>
    <row r="196" spans="1:8" s="60" customFormat="1">
      <c r="A196" s="71"/>
      <c r="B196" s="71"/>
      <c r="C196" s="70"/>
      <c r="D196" s="162"/>
      <c r="E196" s="165"/>
    </row>
    <row r="197" spans="1:8" s="60" customFormat="1">
      <c r="A197" s="71"/>
      <c r="B197" s="71"/>
      <c r="C197" s="70"/>
      <c r="D197" s="163"/>
      <c r="E197" s="166"/>
    </row>
    <row r="198" spans="1:8" s="60" customFormat="1">
      <c r="A198" s="71"/>
      <c r="B198" s="71"/>
      <c r="C198" s="71"/>
      <c r="D198" s="75"/>
      <c r="E198" s="76"/>
    </row>
    <row r="199" spans="1:8" s="60" customFormat="1">
      <c r="A199" s="71"/>
      <c r="B199" s="71"/>
      <c r="C199" s="70"/>
      <c r="D199" s="170"/>
      <c r="E199" s="77"/>
    </row>
    <row r="200" spans="1:8" s="60" customFormat="1">
      <c r="A200" s="71"/>
      <c r="B200" s="71"/>
      <c r="C200" s="70"/>
      <c r="D200" s="162"/>
      <c r="E200" s="172"/>
    </row>
    <row r="201" spans="1:8" s="60" customFormat="1">
      <c r="A201" s="71"/>
      <c r="B201" s="71"/>
      <c r="C201" s="71"/>
      <c r="D201" s="75"/>
      <c r="E201" s="81"/>
    </row>
    <row r="202" spans="1:8" s="60" customFormat="1">
      <c r="A202" s="71"/>
      <c r="B202" s="70"/>
      <c r="C202" s="71"/>
      <c r="D202" s="72"/>
      <c r="E202" s="79"/>
    </row>
    <row r="203" spans="1:8" s="60" customFormat="1">
      <c r="A203" s="71"/>
      <c r="B203" s="71"/>
      <c r="C203" s="70"/>
      <c r="D203" s="72"/>
      <c r="E203" s="166"/>
    </row>
    <row r="204" spans="1:8" s="60" customFormat="1">
      <c r="A204" s="71"/>
      <c r="B204" s="71"/>
      <c r="C204" s="70"/>
      <c r="D204" s="162"/>
      <c r="E204" s="172"/>
    </row>
    <row r="205" spans="1:8" s="82" customFormat="1" ht="18" customHeight="1">
      <c r="A205" s="71"/>
      <c r="B205" s="71"/>
      <c r="C205" s="70"/>
      <c r="D205" s="162"/>
      <c r="E205" s="172"/>
      <c r="F205" s="60"/>
      <c r="G205" s="60"/>
      <c r="H205" s="60"/>
    </row>
    <row r="206" spans="1:8" s="60" customFormat="1" ht="28.5" customHeight="1">
      <c r="A206" s="71"/>
      <c r="B206" s="71"/>
      <c r="C206" s="71"/>
      <c r="D206" s="163"/>
      <c r="E206" s="164"/>
    </row>
    <row r="207" spans="1:8" s="60" customFormat="1" ht="19.5">
      <c r="A207" s="336"/>
      <c r="B207" s="337"/>
      <c r="C207" s="337"/>
      <c r="D207" s="337"/>
      <c r="E207" s="337"/>
      <c r="F207" s="82"/>
      <c r="G207" s="82"/>
      <c r="H207" s="82"/>
    </row>
    <row r="208" spans="1:8" s="60" customFormat="1">
      <c r="A208" s="176"/>
      <c r="B208" s="176"/>
      <c r="C208" s="176"/>
      <c r="D208" s="177"/>
      <c r="E208" s="74"/>
    </row>
    <row r="209" spans="1:5" s="60" customFormat="1">
      <c r="A209" s="71"/>
      <c r="B209" s="71"/>
      <c r="C209" s="71"/>
      <c r="D209" s="83"/>
    </row>
    <row r="210" spans="1:5" s="60" customFormat="1" ht="17.25" customHeight="1">
      <c r="A210" s="84"/>
      <c r="B210" s="70"/>
      <c r="C210" s="70"/>
      <c r="D210" s="85"/>
      <c r="E210" s="86"/>
    </row>
    <row r="211" spans="1:5" s="60" customFormat="1" ht="13.5" customHeight="1">
      <c r="A211" s="70"/>
      <c r="B211" s="70"/>
      <c r="C211" s="70"/>
      <c r="D211" s="85"/>
      <c r="E211" s="86"/>
    </row>
    <row r="212" spans="1:5" s="60" customFormat="1">
      <c r="A212" s="70"/>
      <c r="B212" s="70"/>
      <c r="C212" s="70"/>
      <c r="D212" s="85"/>
      <c r="E212" s="86"/>
    </row>
    <row r="213" spans="1:5" s="60" customFormat="1">
      <c r="A213" s="70"/>
      <c r="B213" s="70"/>
      <c r="C213" s="70"/>
      <c r="D213" s="85"/>
      <c r="E213" s="86"/>
    </row>
    <row r="214" spans="1:5" s="60" customFormat="1">
      <c r="A214" s="70"/>
      <c r="B214" s="70"/>
      <c r="C214" s="70"/>
      <c r="D214" s="85"/>
      <c r="E214" s="86"/>
    </row>
    <row r="215" spans="1:5" s="60" customFormat="1">
      <c r="A215" s="70"/>
      <c r="B215" s="70"/>
      <c r="C215" s="70"/>
      <c r="D215" s="83"/>
    </row>
    <row r="216" spans="1:5" s="60" customFormat="1">
      <c r="A216" s="70"/>
      <c r="B216" s="70"/>
      <c r="C216" s="70"/>
      <c r="D216" s="85"/>
      <c r="E216" s="86"/>
    </row>
    <row r="217" spans="1:5" s="60" customFormat="1" ht="22.5" customHeight="1">
      <c r="A217" s="70"/>
      <c r="B217" s="70"/>
      <c r="C217" s="70"/>
      <c r="D217" s="85"/>
      <c r="E217" s="87"/>
    </row>
    <row r="218" spans="1:5" s="60" customFormat="1" ht="22.5" customHeight="1">
      <c r="A218" s="70"/>
      <c r="B218" s="70"/>
      <c r="C218" s="70"/>
      <c r="D218" s="85"/>
      <c r="E218" s="86"/>
    </row>
    <row r="219" spans="1:5" s="60" customFormat="1">
      <c r="A219" s="70"/>
      <c r="B219" s="70"/>
      <c r="C219" s="70"/>
      <c r="D219" s="85"/>
      <c r="E219" s="173"/>
    </row>
    <row r="220" spans="1:5" s="60" customFormat="1">
      <c r="A220" s="71"/>
      <c r="B220" s="71"/>
      <c r="C220" s="71"/>
      <c r="D220" s="162"/>
      <c r="E220" s="168"/>
    </row>
    <row r="221" spans="1:5" s="60" customFormat="1">
      <c r="A221" s="71"/>
      <c r="B221" s="71"/>
      <c r="C221" s="71"/>
      <c r="D221" s="83"/>
    </row>
    <row r="222" spans="1:5" s="60" customFormat="1">
      <c r="A222" s="71"/>
      <c r="B222" s="71"/>
      <c r="C222" s="71"/>
      <c r="D222" s="83"/>
    </row>
    <row r="223" spans="1:5" s="60" customFormat="1">
      <c r="A223" s="71"/>
      <c r="B223" s="71"/>
      <c r="C223" s="71"/>
      <c r="D223" s="83"/>
    </row>
    <row r="224" spans="1:5" s="60" customFormat="1">
      <c r="A224" s="71"/>
      <c r="B224" s="71"/>
      <c r="C224" s="71"/>
      <c r="D224" s="83"/>
    </row>
    <row r="225" spans="1:4" s="60" customFormat="1">
      <c r="A225" s="71"/>
      <c r="B225" s="71"/>
      <c r="C225" s="71"/>
      <c r="D225" s="83"/>
    </row>
    <row r="226" spans="1:4" s="60" customFormat="1">
      <c r="A226" s="71"/>
      <c r="B226" s="71"/>
      <c r="C226" s="71"/>
      <c r="D226" s="83"/>
    </row>
    <row r="227" spans="1:4" s="60" customFormat="1">
      <c r="A227" s="71"/>
      <c r="B227" s="71"/>
      <c r="C227" s="71"/>
      <c r="D227" s="83"/>
    </row>
    <row r="228" spans="1:4" s="60" customFormat="1">
      <c r="A228" s="71"/>
      <c r="B228" s="71"/>
      <c r="C228" s="71"/>
      <c r="D228" s="83"/>
    </row>
    <row r="229" spans="1:4" s="60" customFormat="1">
      <c r="A229" s="71"/>
      <c r="B229" s="71"/>
      <c r="C229" s="71"/>
      <c r="D229" s="83"/>
    </row>
    <row r="230" spans="1:4" s="60" customFormat="1">
      <c r="A230" s="71"/>
      <c r="B230" s="71"/>
      <c r="C230" s="71"/>
      <c r="D230" s="83"/>
    </row>
    <row r="231" spans="1:4" s="60" customFormat="1">
      <c r="A231" s="71"/>
      <c r="B231" s="71"/>
      <c r="C231" s="71"/>
      <c r="D231" s="83"/>
    </row>
    <row r="232" spans="1:4" s="60" customFormat="1">
      <c r="A232" s="71"/>
      <c r="B232" s="71"/>
      <c r="C232" s="71"/>
      <c r="D232" s="83"/>
    </row>
    <row r="233" spans="1:4" s="60" customFormat="1">
      <c r="A233" s="71"/>
      <c r="B233" s="71"/>
      <c r="C233" s="71"/>
      <c r="D233" s="83"/>
    </row>
    <row r="234" spans="1:4" s="60" customFormat="1">
      <c r="A234" s="71"/>
      <c r="B234" s="71"/>
      <c r="C234" s="71"/>
      <c r="D234" s="83"/>
    </row>
    <row r="235" spans="1:4" s="60" customFormat="1">
      <c r="A235" s="71"/>
      <c r="B235" s="71"/>
      <c r="C235" s="71"/>
      <c r="D235" s="83"/>
    </row>
    <row r="236" spans="1:4" s="60" customFormat="1">
      <c r="A236" s="71"/>
      <c r="B236" s="71"/>
      <c r="C236" s="71"/>
      <c r="D236" s="83"/>
    </row>
    <row r="237" spans="1:4" s="60" customFormat="1">
      <c r="A237" s="71"/>
      <c r="B237" s="71"/>
      <c r="C237" s="71"/>
      <c r="D237" s="83"/>
    </row>
    <row r="238" spans="1:4" s="60" customFormat="1">
      <c r="A238" s="71"/>
      <c r="B238" s="71"/>
      <c r="C238" s="71"/>
      <c r="D238" s="83"/>
    </row>
    <row r="239" spans="1:4" s="60" customFormat="1">
      <c r="A239" s="71"/>
      <c r="B239" s="71"/>
      <c r="C239" s="71"/>
      <c r="D239" s="83"/>
    </row>
    <row r="240" spans="1:4" s="60" customFormat="1">
      <c r="A240" s="71"/>
      <c r="B240" s="71"/>
      <c r="C240" s="71"/>
      <c r="D240" s="83"/>
    </row>
    <row r="241" spans="1:4" s="60" customFormat="1">
      <c r="A241" s="71"/>
      <c r="B241" s="71"/>
      <c r="C241" s="71"/>
      <c r="D241" s="83"/>
    </row>
    <row r="242" spans="1:4" s="60" customFormat="1">
      <c r="A242" s="71"/>
      <c r="B242" s="71"/>
      <c r="C242" s="71"/>
      <c r="D242" s="83"/>
    </row>
    <row r="243" spans="1:4" s="60" customFormat="1">
      <c r="A243" s="71"/>
      <c r="B243" s="71"/>
      <c r="C243" s="71"/>
      <c r="D243" s="83"/>
    </row>
    <row r="244" spans="1:4" s="60" customFormat="1">
      <c r="A244" s="71"/>
      <c r="B244" s="71"/>
      <c r="C244" s="71"/>
      <c r="D244" s="83"/>
    </row>
    <row r="245" spans="1:4" s="60" customFormat="1">
      <c r="A245" s="71"/>
      <c r="B245" s="71"/>
      <c r="C245" s="71"/>
      <c r="D245" s="83"/>
    </row>
    <row r="246" spans="1:4" s="60" customFormat="1">
      <c r="A246" s="71"/>
      <c r="B246" s="71"/>
      <c r="C246" s="71"/>
      <c r="D246" s="83"/>
    </row>
    <row r="247" spans="1:4" s="60" customFormat="1">
      <c r="A247" s="71"/>
      <c r="B247" s="71"/>
      <c r="C247" s="71"/>
      <c r="D247" s="83"/>
    </row>
    <row r="248" spans="1:4" s="60" customFormat="1">
      <c r="A248" s="71"/>
      <c r="B248" s="71"/>
      <c r="C248" s="71"/>
      <c r="D248" s="83"/>
    </row>
    <row r="249" spans="1:4" s="60" customFormat="1">
      <c r="A249" s="71"/>
      <c r="B249" s="71"/>
      <c r="C249" s="71"/>
      <c r="D249" s="83"/>
    </row>
    <row r="250" spans="1:4" s="60" customFormat="1">
      <c r="A250" s="71"/>
      <c r="B250" s="71"/>
      <c r="C250" s="71"/>
      <c r="D250" s="83"/>
    </row>
    <row r="251" spans="1:4" s="60" customFormat="1">
      <c r="A251" s="71"/>
      <c r="B251" s="71"/>
      <c r="C251" s="71"/>
      <c r="D251" s="83"/>
    </row>
    <row r="252" spans="1:4" s="60" customFormat="1">
      <c r="A252" s="71"/>
      <c r="B252" s="71"/>
      <c r="C252" s="71"/>
      <c r="D252" s="83"/>
    </row>
    <row r="253" spans="1:4" s="60" customFormat="1">
      <c r="A253" s="71"/>
      <c r="B253" s="71"/>
      <c r="C253" s="71"/>
      <c r="D253" s="83"/>
    </row>
    <row r="254" spans="1:4" s="60" customFormat="1">
      <c r="A254" s="71"/>
      <c r="B254" s="71"/>
      <c r="C254" s="71"/>
      <c r="D254" s="83"/>
    </row>
    <row r="255" spans="1:4" s="60" customFormat="1">
      <c r="A255" s="71"/>
      <c r="B255" s="71"/>
      <c r="C255" s="71"/>
      <c r="D255" s="83"/>
    </row>
    <row r="256" spans="1:4" s="60" customFormat="1">
      <c r="A256" s="71"/>
      <c r="B256" s="71"/>
      <c r="C256" s="71"/>
      <c r="D256" s="83"/>
    </row>
    <row r="257" spans="1:4" s="60" customFormat="1">
      <c r="A257" s="71"/>
      <c r="B257" s="71"/>
      <c r="C257" s="71"/>
      <c r="D257" s="83"/>
    </row>
    <row r="258" spans="1:4" s="60" customFormat="1">
      <c r="A258" s="71"/>
      <c r="B258" s="71"/>
      <c r="C258" s="71"/>
      <c r="D258" s="83"/>
    </row>
    <row r="259" spans="1:4" s="60" customFormat="1">
      <c r="A259" s="71"/>
      <c r="B259" s="71"/>
      <c r="C259" s="71"/>
      <c r="D259" s="83"/>
    </row>
    <row r="260" spans="1:4" s="60" customFormat="1">
      <c r="A260" s="71"/>
      <c r="B260" s="71"/>
      <c r="C260" s="71"/>
      <c r="D260" s="83"/>
    </row>
    <row r="261" spans="1:4" s="60" customFormat="1">
      <c r="A261" s="71"/>
      <c r="B261" s="71"/>
      <c r="C261" s="71"/>
      <c r="D261" s="83"/>
    </row>
    <row r="262" spans="1:4" s="60" customFormat="1">
      <c r="A262" s="71"/>
      <c r="B262" s="71"/>
      <c r="C262" s="71"/>
      <c r="D262" s="83"/>
    </row>
    <row r="263" spans="1:4" s="60" customFormat="1">
      <c r="A263" s="71"/>
      <c r="B263" s="71"/>
      <c r="C263" s="71"/>
      <c r="D263" s="83"/>
    </row>
    <row r="264" spans="1:4" s="60" customFormat="1">
      <c r="A264" s="71"/>
      <c r="B264" s="71"/>
      <c r="C264" s="71"/>
      <c r="D264" s="83"/>
    </row>
    <row r="265" spans="1:4" s="60" customFormat="1">
      <c r="A265" s="71"/>
      <c r="B265" s="71"/>
      <c r="C265" s="71"/>
      <c r="D265" s="83"/>
    </row>
    <row r="266" spans="1:4" s="60" customFormat="1">
      <c r="A266" s="71"/>
      <c r="B266" s="71"/>
      <c r="C266" s="71"/>
      <c r="D266" s="83"/>
    </row>
    <row r="267" spans="1:4" s="60" customFormat="1">
      <c r="A267" s="71"/>
      <c r="B267" s="71"/>
      <c r="C267" s="71"/>
      <c r="D267" s="83"/>
    </row>
    <row r="268" spans="1:4" s="60" customFormat="1">
      <c r="A268" s="71"/>
      <c r="B268" s="71"/>
      <c r="C268" s="71"/>
      <c r="D268" s="83"/>
    </row>
    <row r="269" spans="1:4" s="60" customFormat="1">
      <c r="A269" s="71"/>
      <c r="B269" s="71"/>
      <c r="C269" s="71"/>
      <c r="D269" s="83"/>
    </row>
    <row r="270" spans="1:4" s="60" customFormat="1">
      <c r="A270" s="71"/>
      <c r="B270" s="71"/>
      <c r="C270" s="71"/>
      <c r="D270" s="83"/>
    </row>
    <row r="271" spans="1:4" s="60" customFormat="1">
      <c r="A271" s="71"/>
      <c r="B271" s="71"/>
      <c r="C271" s="71"/>
      <c r="D271" s="83"/>
    </row>
    <row r="272" spans="1:4" s="60" customFormat="1">
      <c r="A272" s="71"/>
      <c r="B272" s="71"/>
      <c r="C272" s="71"/>
      <c r="D272" s="83"/>
    </row>
    <row r="273" spans="1:4" s="60" customFormat="1">
      <c r="A273" s="71"/>
      <c r="B273" s="71"/>
      <c r="C273" s="71"/>
      <c r="D273" s="83"/>
    </row>
    <row r="274" spans="1:4" s="60" customFormat="1">
      <c r="A274" s="71"/>
      <c r="B274" s="71"/>
      <c r="C274" s="71"/>
      <c r="D274" s="83"/>
    </row>
    <row r="275" spans="1:4" s="60" customFormat="1">
      <c r="A275" s="71"/>
      <c r="B275" s="71"/>
      <c r="C275" s="71"/>
      <c r="D275" s="83"/>
    </row>
    <row r="276" spans="1:4" s="60" customFormat="1">
      <c r="A276" s="71"/>
      <c r="B276" s="71"/>
      <c r="C276" s="71"/>
      <c r="D276" s="83"/>
    </row>
    <row r="277" spans="1:4" s="60" customFormat="1">
      <c r="A277" s="71"/>
      <c r="B277" s="71"/>
      <c r="C277" s="71"/>
      <c r="D277" s="83"/>
    </row>
    <row r="278" spans="1:4" s="60" customFormat="1">
      <c r="A278" s="71"/>
      <c r="B278" s="71"/>
      <c r="C278" s="71"/>
      <c r="D278" s="83"/>
    </row>
    <row r="279" spans="1:4" s="60" customFormat="1">
      <c r="A279" s="71"/>
      <c r="B279" s="71"/>
      <c r="C279" s="71"/>
      <c r="D279" s="83"/>
    </row>
    <row r="280" spans="1:4" s="60" customFormat="1">
      <c r="A280" s="71"/>
      <c r="B280" s="71"/>
      <c r="C280" s="71"/>
      <c r="D280" s="83"/>
    </row>
    <row r="281" spans="1:4" s="60" customFormat="1">
      <c r="A281" s="71"/>
      <c r="B281" s="71"/>
      <c r="C281" s="71"/>
      <c r="D281" s="83"/>
    </row>
    <row r="282" spans="1:4" s="60" customFormat="1">
      <c r="A282" s="71"/>
      <c r="B282" s="71"/>
      <c r="C282" s="71"/>
      <c r="D282" s="83"/>
    </row>
    <row r="283" spans="1:4" s="60" customFormat="1">
      <c r="A283" s="71"/>
      <c r="B283" s="71"/>
      <c r="C283" s="71"/>
      <c r="D283" s="83"/>
    </row>
    <row r="284" spans="1:4" s="60" customFormat="1">
      <c r="A284" s="71"/>
      <c r="B284" s="71"/>
      <c r="C284" s="71"/>
      <c r="D284" s="83"/>
    </row>
    <row r="285" spans="1:4" s="60" customFormat="1">
      <c r="A285" s="71"/>
      <c r="B285" s="71"/>
      <c r="C285" s="71"/>
      <c r="D285" s="83"/>
    </row>
    <row r="286" spans="1:4" s="60" customFormat="1">
      <c r="A286" s="71"/>
      <c r="B286" s="71"/>
      <c r="C286" s="71"/>
      <c r="D286" s="83"/>
    </row>
    <row r="287" spans="1:4" s="60" customFormat="1">
      <c r="A287" s="71"/>
      <c r="B287" s="71"/>
      <c r="C287" s="71"/>
      <c r="D287" s="83"/>
    </row>
    <row r="288" spans="1:4" s="60" customFormat="1">
      <c r="A288" s="71"/>
      <c r="B288" s="71"/>
      <c r="C288" s="71"/>
      <c r="D288" s="83"/>
    </row>
    <row r="289" spans="1:4" s="60" customFormat="1">
      <c r="A289" s="71"/>
      <c r="B289" s="71"/>
      <c r="C289" s="71"/>
      <c r="D289" s="83"/>
    </row>
    <row r="290" spans="1:4" s="60" customFormat="1">
      <c r="A290" s="71"/>
      <c r="B290" s="71"/>
      <c r="C290" s="71"/>
      <c r="D290" s="83"/>
    </row>
    <row r="291" spans="1:4" s="60" customFormat="1">
      <c r="A291" s="71"/>
      <c r="B291" s="71"/>
      <c r="C291" s="71"/>
      <c r="D291" s="83"/>
    </row>
    <row r="292" spans="1:4" s="60" customFormat="1">
      <c r="A292" s="71"/>
      <c r="B292" s="71"/>
      <c r="C292" s="71"/>
      <c r="D292" s="83"/>
    </row>
    <row r="293" spans="1:4" s="60" customFormat="1">
      <c r="A293" s="71"/>
      <c r="B293" s="71"/>
      <c r="C293" s="71"/>
      <c r="D293" s="83"/>
    </row>
    <row r="294" spans="1:4" s="60" customFormat="1">
      <c r="A294" s="71"/>
      <c r="B294" s="71"/>
      <c r="C294" s="71"/>
      <c r="D294" s="83"/>
    </row>
    <row r="295" spans="1:4" s="60" customFormat="1">
      <c r="A295" s="71"/>
      <c r="B295" s="71"/>
      <c r="C295" s="71"/>
      <c r="D295" s="83"/>
    </row>
    <row r="296" spans="1:4" s="60" customFormat="1">
      <c r="A296" s="71"/>
      <c r="B296" s="71"/>
      <c r="C296" s="71"/>
      <c r="D296" s="83"/>
    </row>
    <row r="297" spans="1:4" s="60" customFormat="1">
      <c r="A297" s="71"/>
      <c r="B297" s="71"/>
      <c r="C297" s="71"/>
      <c r="D297" s="83"/>
    </row>
    <row r="298" spans="1:4" s="60" customFormat="1">
      <c r="A298" s="71"/>
      <c r="B298" s="71"/>
      <c r="C298" s="71"/>
      <c r="D298" s="83"/>
    </row>
    <row r="299" spans="1:4" s="60" customFormat="1">
      <c r="A299" s="71"/>
      <c r="B299" s="71"/>
      <c r="C299" s="71"/>
      <c r="D299" s="83"/>
    </row>
    <row r="300" spans="1:4" s="60" customFormat="1">
      <c r="A300" s="71"/>
      <c r="B300" s="71"/>
      <c r="C300" s="71"/>
      <c r="D300" s="83"/>
    </row>
    <row r="301" spans="1:4" s="60" customFormat="1">
      <c r="A301" s="71"/>
      <c r="B301" s="71"/>
      <c r="C301" s="71"/>
      <c r="D301" s="83"/>
    </row>
    <row r="302" spans="1:4" s="60" customFormat="1">
      <c r="A302" s="71"/>
      <c r="B302" s="71"/>
      <c r="C302" s="71"/>
      <c r="D302" s="83"/>
    </row>
    <row r="303" spans="1:4" s="60" customFormat="1">
      <c r="A303" s="71"/>
      <c r="B303" s="71"/>
      <c r="C303" s="71"/>
      <c r="D303" s="83"/>
    </row>
    <row r="304" spans="1:4" s="60" customFormat="1">
      <c r="A304" s="71"/>
      <c r="B304" s="71"/>
      <c r="C304" s="71"/>
      <c r="D304" s="83"/>
    </row>
    <row r="305" spans="1:4" s="60" customFormat="1">
      <c r="A305" s="71"/>
      <c r="B305" s="71"/>
      <c r="C305" s="71"/>
      <c r="D305" s="83"/>
    </row>
    <row r="306" spans="1:4" s="60" customFormat="1">
      <c r="A306" s="71"/>
      <c r="B306" s="71"/>
      <c r="C306" s="71"/>
      <c r="D306" s="83"/>
    </row>
    <row r="307" spans="1:4" s="60" customFormat="1">
      <c r="A307" s="71"/>
      <c r="B307" s="71"/>
      <c r="C307" s="71"/>
      <c r="D307" s="83"/>
    </row>
    <row r="308" spans="1:4" s="60" customFormat="1">
      <c r="A308" s="71"/>
      <c r="B308" s="71"/>
      <c r="C308" s="71"/>
      <c r="D308" s="83"/>
    </row>
    <row r="309" spans="1:4" s="60" customFormat="1">
      <c r="A309" s="71"/>
      <c r="B309" s="71"/>
      <c r="C309" s="71"/>
      <c r="D309" s="83"/>
    </row>
    <row r="310" spans="1:4" s="60" customFormat="1">
      <c r="A310" s="71"/>
      <c r="B310" s="71"/>
      <c r="C310" s="71"/>
      <c r="D310" s="83"/>
    </row>
    <row r="311" spans="1:4" s="60" customFormat="1">
      <c r="A311" s="71"/>
      <c r="B311" s="71"/>
      <c r="C311" s="71"/>
      <c r="D311" s="83"/>
    </row>
    <row r="312" spans="1:4" s="60" customFormat="1">
      <c r="A312" s="71"/>
      <c r="B312" s="71"/>
      <c r="C312" s="71"/>
      <c r="D312" s="83"/>
    </row>
    <row r="313" spans="1:4" s="60" customFormat="1">
      <c r="A313" s="71"/>
      <c r="B313" s="71"/>
      <c r="C313" s="71"/>
      <c r="D313" s="83"/>
    </row>
    <row r="314" spans="1:4" s="60" customFormat="1">
      <c r="A314" s="71"/>
      <c r="B314" s="71"/>
      <c r="C314" s="71"/>
      <c r="D314" s="83"/>
    </row>
    <row r="315" spans="1:4" s="60" customFormat="1">
      <c r="A315" s="71"/>
      <c r="B315" s="71"/>
      <c r="C315" s="71"/>
      <c r="D315" s="83"/>
    </row>
    <row r="316" spans="1:4" s="60" customFormat="1">
      <c r="A316" s="71"/>
      <c r="B316" s="71"/>
      <c r="C316" s="71"/>
      <c r="D316" s="83"/>
    </row>
    <row r="317" spans="1:4" s="60" customFormat="1">
      <c r="A317" s="71"/>
      <c r="B317" s="71"/>
      <c r="C317" s="71"/>
      <c r="D317" s="83"/>
    </row>
    <row r="318" spans="1:4" s="60" customFormat="1">
      <c r="A318" s="71"/>
      <c r="B318" s="71"/>
      <c r="C318" s="71"/>
      <c r="D318" s="83"/>
    </row>
    <row r="319" spans="1:4" s="60" customFormat="1">
      <c r="A319" s="71"/>
      <c r="B319" s="71"/>
      <c r="C319" s="71"/>
      <c r="D319" s="83"/>
    </row>
    <row r="320" spans="1:4" s="60" customFormat="1">
      <c r="A320" s="71"/>
      <c r="B320" s="71"/>
      <c r="C320" s="71"/>
      <c r="D320" s="83"/>
    </row>
    <row r="321" spans="1:4" s="60" customFormat="1">
      <c r="A321" s="71"/>
      <c r="B321" s="71"/>
      <c r="C321" s="71"/>
      <c r="D321" s="83"/>
    </row>
    <row r="322" spans="1:4" s="60" customFormat="1">
      <c r="A322" s="71"/>
      <c r="B322" s="71"/>
      <c r="C322" s="71"/>
      <c r="D322" s="83"/>
    </row>
    <row r="323" spans="1:4" s="60" customFormat="1">
      <c r="A323" s="71"/>
      <c r="B323" s="71"/>
      <c r="C323" s="71"/>
      <c r="D323" s="83"/>
    </row>
    <row r="324" spans="1:4" s="60" customFormat="1">
      <c r="A324" s="71"/>
      <c r="B324" s="71"/>
      <c r="C324" s="71"/>
      <c r="D324" s="83"/>
    </row>
    <row r="325" spans="1:4" s="60" customFormat="1">
      <c r="A325" s="71"/>
      <c r="B325" s="71"/>
      <c r="C325" s="71"/>
      <c r="D325" s="83"/>
    </row>
    <row r="326" spans="1:4" s="60" customFormat="1">
      <c r="A326" s="71"/>
      <c r="B326" s="71"/>
      <c r="C326" s="71"/>
      <c r="D326" s="83"/>
    </row>
    <row r="327" spans="1:4" s="60" customFormat="1">
      <c r="A327" s="71"/>
      <c r="B327" s="71"/>
      <c r="C327" s="71"/>
      <c r="D327" s="83"/>
    </row>
    <row r="328" spans="1:4" s="60" customFormat="1">
      <c r="A328" s="71"/>
      <c r="B328" s="71"/>
      <c r="C328" s="71"/>
      <c r="D328" s="83"/>
    </row>
    <row r="329" spans="1:4" s="60" customFormat="1">
      <c r="A329" s="71"/>
      <c r="B329" s="71"/>
      <c r="C329" s="71"/>
      <c r="D329" s="83"/>
    </row>
    <row r="330" spans="1:4" s="60" customFormat="1">
      <c r="A330" s="71"/>
      <c r="B330" s="71"/>
      <c r="C330" s="71"/>
      <c r="D330" s="83"/>
    </row>
    <row r="331" spans="1:4" s="60" customFormat="1">
      <c r="A331" s="71"/>
      <c r="B331" s="71"/>
      <c r="C331" s="71"/>
      <c r="D331" s="83"/>
    </row>
    <row r="332" spans="1:4" s="60" customFormat="1">
      <c r="A332" s="71"/>
      <c r="B332" s="71"/>
      <c r="C332" s="71"/>
      <c r="D332" s="83"/>
    </row>
    <row r="333" spans="1:4" s="60" customFormat="1">
      <c r="A333" s="71"/>
      <c r="B333" s="71"/>
      <c r="C333" s="71"/>
      <c r="D333" s="83"/>
    </row>
    <row r="334" spans="1:4" s="60" customFormat="1">
      <c r="A334" s="71"/>
      <c r="B334" s="71"/>
      <c r="C334" s="71"/>
      <c r="D334" s="83"/>
    </row>
    <row r="335" spans="1:4" s="60" customFormat="1">
      <c r="A335" s="71"/>
      <c r="B335" s="71"/>
      <c r="C335" s="71"/>
      <c r="D335" s="83"/>
    </row>
    <row r="336" spans="1:4" s="60" customFormat="1">
      <c r="A336" s="71"/>
      <c r="B336" s="71"/>
      <c r="C336" s="71"/>
      <c r="D336" s="83"/>
    </row>
    <row r="337" spans="1:4" s="60" customFormat="1">
      <c r="A337" s="71"/>
      <c r="B337" s="71"/>
      <c r="C337" s="71"/>
      <c r="D337" s="83"/>
    </row>
    <row r="338" spans="1:4" s="60" customFormat="1">
      <c r="A338" s="71"/>
      <c r="B338" s="71"/>
      <c r="C338" s="71"/>
      <c r="D338" s="83"/>
    </row>
    <row r="339" spans="1:4" s="60" customFormat="1">
      <c r="A339" s="71"/>
      <c r="B339" s="71"/>
      <c r="C339" s="71"/>
      <c r="D339" s="83"/>
    </row>
    <row r="340" spans="1:4" s="60" customFormat="1">
      <c r="A340" s="71"/>
      <c r="B340" s="71"/>
      <c r="C340" s="71"/>
      <c r="D340" s="83"/>
    </row>
    <row r="341" spans="1:4" s="60" customFormat="1">
      <c r="A341" s="71"/>
      <c r="B341" s="71"/>
      <c r="C341" s="71"/>
      <c r="D341" s="83"/>
    </row>
    <row r="342" spans="1:4" s="60" customFormat="1">
      <c r="A342" s="71"/>
      <c r="B342" s="71"/>
      <c r="C342" s="71"/>
      <c r="D342" s="83"/>
    </row>
    <row r="343" spans="1:4" s="60" customFormat="1">
      <c r="A343" s="71"/>
      <c r="B343" s="71"/>
      <c r="C343" s="71"/>
      <c r="D343" s="83"/>
    </row>
    <row r="344" spans="1:4" s="60" customFormat="1">
      <c r="A344" s="71"/>
      <c r="B344" s="71"/>
      <c r="C344" s="71"/>
      <c r="D344" s="83"/>
    </row>
    <row r="345" spans="1:4" s="60" customFormat="1">
      <c r="A345" s="71"/>
      <c r="B345" s="71"/>
      <c r="C345" s="71"/>
      <c r="D345" s="83"/>
    </row>
    <row r="346" spans="1:4" s="60" customFormat="1">
      <c r="A346" s="71"/>
      <c r="B346" s="71"/>
      <c r="C346" s="71"/>
      <c r="D346" s="83"/>
    </row>
    <row r="347" spans="1:4" s="60" customFormat="1">
      <c r="A347" s="71"/>
      <c r="B347" s="71"/>
      <c r="C347" s="71"/>
      <c r="D347" s="83"/>
    </row>
    <row r="348" spans="1:4" s="60" customFormat="1">
      <c r="A348" s="71"/>
      <c r="B348" s="71"/>
      <c r="C348" s="71"/>
      <c r="D348" s="83"/>
    </row>
    <row r="349" spans="1:4" s="60" customFormat="1">
      <c r="A349" s="71"/>
      <c r="B349" s="71"/>
      <c r="C349" s="71"/>
      <c r="D349" s="83"/>
    </row>
    <row r="350" spans="1:4" s="60" customFormat="1">
      <c r="A350" s="71"/>
      <c r="B350" s="71"/>
      <c r="C350" s="71"/>
      <c r="D350" s="83"/>
    </row>
    <row r="351" spans="1:4" s="60" customFormat="1">
      <c r="A351" s="71"/>
      <c r="B351" s="71"/>
      <c r="C351" s="71"/>
      <c r="D351" s="83"/>
    </row>
    <row r="352" spans="1:4" s="60" customFormat="1">
      <c r="A352" s="71"/>
      <c r="B352" s="71"/>
      <c r="C352" s="71"/>
      <c r="D352" s="83"/>
    </row>
    <row r="353" spans="1:4" s="60" customFormat="1">
      <c r="A353" s="71"/>
      <c r="B353" s="71"/>
      <c r="C353" s="71"/>
      <c r="D353" s="83"/>
    </row>
    <row r="354" spans="1:4" s="60" customFormat="1">
      <c r="A354" s="71"/>
      <c r="B354" s="71"/>
      <c r="C354" s="71"/>
      <c r="D354" s="83"/>
    </row>
    <row r="355" spans="1:4" s="60" customFormat="1">
      <c r="A355" s="71"/>
      <c r="B355" s="71"/>
      <c r="C355" s="71"/>
      <c r="D355" s="83"/>
    </row>
    <row r="356" spans="1:4" s="60" customFormat="1">
      <c r="A356" s="71"/>
      <c r="B356" s="71"/>
      <c r="C356" s="71"/>
      <c r="D356" s="83"/>
    </row>
    <row r="357" spans="1:4" s="60" customFormat="1">
      <c r="A357" s="71"/>
      <c r="B357" s="71"/>
      <c r="C357" s="71"/>
      <c r="D357" s="83"/>
    </row>
    <row r="358" spans="1:4" s="60" customFormat="1">
      <c r="A358" s="71"/>
      <c r="B358" s="71"/>
      <c r="C358" s="71"/>
      <c r="D358" s="83"/>
    </row>
    <row r="359" spans="1:4" s="60" customFormat="1">
      <c r="A359" s="71"/>
      <c r="B359" s="71"/>
      <c r="C359" s="71"/>
      <c r="D359" s="83"/>
    </row>
    <row r="360" spans="1:4" s="60" customFormat="1">
      <c r="A360" s="71"/>
      <c r="B360" s="71"/>
      <c r="C360" s="71"/>
      <c r="D360" s="83"/>
    </row>
    <row r="361" spans="1:4" s="60" customFormat="1">
      <c r="A361" s="71"/>
      <c r="B361" s="71"/>
      <c r="C361" s="71"/>
      <c r="D361" s="83"/>
    </row>
    <row r="362" spans="1:4" s="60" customFormat="1">
      <c r="A362" s="71"/>
      <c r="B362" s="71"/>
      <c r="C362" s="71"/>
      <c r="D362" s="83"/>
    </row>
    <row r="363" spans="1:4" s="60" customFormat="1">
      <c r="A363" s="71"/>
      <c r="B363" s="71"/>
      <c r="C363" s="71"/>
      <c r="D363" s="83"/>
    </row>
    <row r="364" spans="1:4" s="60" customFormat="1">
      <c r="A364" s="71"/>
      <c r="B364" s="71"/>
      <c r="C364" s="71"/>
      <c r="D364" s="83"/>
    </row>
    <row r="365" spans="1:4" s="60" customFormat="1">
      <c r="A365" s="71"/>
      <c r="B365" s="71"/>
      <c r="C365" s="71"/>
      <c r="D365" s="83"/>
    </row>
    <row r="366" spans="1:4" s="60" customFormat="1">
      <c r="A366" s="71"/>
      <c r="B366" s="71"/>
      <c r="C366" s="71"/>
      <c r="D366" s="83"/>
    </row>
    <row r="367" spans="1:4" s="60" customFormat="1">
      <c r="A367" s="71"/>
      <c r="B367" s="71"/>
      <c r="C367" s="71"/>
      <c r="D367" s="83"/>
    </row>
    <row r="368" spans="1:4" s="60" customFormat="1">
      <c r="A368" s="71"/>
      <c r="B368" s="71"/>
      <c r="C368" s="71"/>
      <c r="D368" s="83"/>
    </row>
    <row r="369" spans="1:4" s="60" customFormat="1">
      <c r="A369" s="71"/>
      <c r="B369" s="71"/>
      <c r="C369" s="71"/>
      <c r="D369" s="83"/>
    </row>
    <row r="370" spans="1:4" s="60" customFormat="1">
      <c r="A370" s="71"/>
      <c r="B370" s="71"/>
      <c r="C370" s="71"/>
      <c r="D370" s="83"/>
    </row>
    <row r="371" spans="1:4" s="60" customFormat="1">
      <c r="A371" s="71"/>
      <c r="B371" s="71"/>
      <c r="C371" s="71"/>
      <c r="D371" s="83"/>
    </row>
    <row r="372" spans="1:4" s="60" customFormat="1">
      <c r="A372" s="71"/>
      <c r="B372" s="71"/>
      <c r="C372" s="71"/>
      <c r="D372" s="83"/>
    </row>
    <row r="373" spans="1:4" s="60" customFormat="1">
      <c r="A373" s="71"/>
      <c r="B373" s="71"/>
      <c r="C373" s="71"/>
      <c r="D373" s="83"/>
    </row>
    <row r="374" spans="1:4" s="60" customFormat="1">
      <c r="A374" s="71"/>
      <c r="B374" s="71"/>
      <c r="C374" s="71"/>
      <c r="D374" s="83"/>
    </row>
    <row r="375" spans="1:4" s="60" customFormat="1">
      <c r="A375" s="71"/>
      <c r="B375" s="71"/>
      <c r="C375" s="71"/>
      <c r="D375" s="83"/>
    </row>
    <row r="376" spans="1:4" s="60" customFormat="1">
      <c r="A376" s="71"/>
      <c r="B376" s="71"/>
      <c r="C376" s="71"/>
      <c r="D376" s="83"/>
    </row>
    <row r="377" spans="1:4" s="60" customFormat="1">
      <c r="A377" s="71"/>
      <c r="B377" s="71"/>
      <c r="C377" s="71"/>
      <c r="D377" s="83"/>
    </row>
    <row r="378" spans="1:4" s="60" customFormat="1">
      <c r="A378" s="71"/>
      <c r="B378" s="71"/>
      <c r="C378" s="71"/>
      <c r="D378" s="83"/>
    </row>
    <row r="379" spans="1:4" s="60" customFormat="1">
      <c r="A379" s="71"/>
      <c r="B379" s="71"/>
      <c r="C379" s="71"/>
      <c r="D379" s="83"/>
    </row>
    <row r="380" spans="1:4" s="60" customFormat="1">
      <c r="A380" s="71"/>
      <c r="B380" s="71"/>
      <c r="C380" s="71"/>
      <c r="D380" s="83"/>
    </row>
    <row r="381" spans="1:4" s="60" customFormat="1">
      <c r="A381" s="71"/>
      <c r="B381" s="71"/>
      <c r="C381" s="71"/>
      <c r="D381" s="83"/>
    </row>
    <row r="382" spans="1:4" s="60" customFormat="1">
      <c r="A382" s="71"/>
      <c r="B382" s="71"/>
      <c r="C382" s="71"/>
      <c r="D382" s="83"/>
    </row>
    <row r="383" spans="1:4" s="60" customFormat="1">
      <c r="A383" s="71"/>
      <c r="B383" s="71"/>
      <c r="C383" s="71"/>
      <c r="D383" s="83"/>
    </row>
    <row r="384" spans="1:4" s="60" customFormat="1">
      <c r="A384" s="71"/>
      <c r="B384" s="71"/>
      <c r="C384" s="71"/>
      <c r="D384" s="83"/>
    </row>
    <row r="385" spans="1:4" s="60" customFormat="1">
      <c r="A385" s="71"/>
      <c r="B385" s="71"/>
      <c r="C385" s="71"/>
      <c r="D385" s="83"/>
    </row>
    <row r="386" spans="1:4" s="60" customFormat="1">
      <c r="A386" s="71"/>
      <c r="B386" s="71"/>
      <c r="C386" s="71"/>
      <c r="D386" s="83"/>
    </row>
    <row r="387" spans="1:4" s="60" customFormat="1">
      <c r="A387" s="71"/>
      <c r="B387" s="71"/>
      <c r="C387" s="71"/>
      <c r="D387" s="83"/>
    </row>
    <row r="388" spans="1:4" s="60" customFormat="1">
      <c r="A388" s="71"/>
      <c r="B388" s="71"/>
      <c r="C388" s="71"/>
      <c r="D388" s="83"/>
    </row>
    <row r="389" spans="1:4" s="60" customFormat="1">
      <c r="A389" s="71"/>
      <c r="B389" s="71"/>
      <c r="C389" s="71"/>
      <c r="D389" s="83"/>
    </row>
    <row r="390" spans="1:4" s="60" customFormat="1">
      <c r="A390" s="71"/>
      <c r="B390" s="71"/>
      <c r="C390" s="71"/>
      <c r="D390" s="83"/>
    </row>
    <row r="391" spans="1:4" s="60" customFormat="1">
      <c r="A391" s="71"/>
      <c r="B391" s="71"/>
      <c r="C391" s="71"/>
      <c r="D391" s="83"/>
    </row>
    <row r="392" spans="1:4" s="60" customFormat="1">
      <c r="A392" s="71"/>
      <c r="B392" s="71"/>
      <c r="C392" s="71"/>
      <c r="D392" s="83"/>
    </row>
    <row r="393" spans="1:4" s="60" customFormat="1">
      <c r="A393" s="71"/>
      <c r="B393" s="71"/>
      <c r="C393" s="71"/>
      <c r="D393" s="83"/>
    </row>
    <row r="394" spans="1:4" s="60" customFormat="1">
      <c r="A394" s="71"/>
      <c r="B394" s="71"/>
      <c r="C394" s="71"/>
      <c r="D394" s="83"/>
    </row>
    <row r="395" spans="1:4" s="60" customFormat="1">
      <c r="A395" s="71"/>
      <c r="B395" s="71"/>
      <c r="C395" s="71"/>
      <c r="D395" s="83"/>
    </row>
    <row r="396" spans="1:4" s="60" customFormat="1">
      <c r="A396" s="71"/>
      <c r="B396" s="71"/>
      <c r="C396" s="71"/>
      <c r="D396" s="83"/>
    </row>
    <row r="397" spans="1:4" s="60" customFormat="1">
      <c r="A397" s="71"/>
      <c r="B397" s="71"/>
      <c r="C397" s="71"/>
      <c r="D397" s="83"/>
    </row>
    <row r="398" spans="1:4" s="60" customFormat="1">
      <c r="A398" s="71"/>
      <c r="B398" s="71"/>
      <c r="C398" s="71"/>
      <c r="D398" s="83"/>
    </row>
    <row r="399" spans="1:4" s="60" customFormat="1">
      <c r="A399" s="71"/>
      <c r="B399" s="71"/>
      <c r="C399" s="71"/>
      <c r="D399" s="83"/>
    </row>
    <row r="400" spans="1:4" s="60" customFormat="1">
      <c r="A400" s="71"/>
      <c r="B400" s="71"/>
      <c r="C400" s="71"/>
      <c r="D400" s="83"/>
    </row>
    <row r="401" spans="1:4" s="60" customFormat="1">
      <c r="A401" s="71"/>
      <c r="B401" s="71"/>
      <c r="C401" s="71"/>
      <c r="D401" s="83"/>
    </row>
    <row r="402" spans="1:4" s="60" customFormat="1">
      <c r="A402" s="71"/>
      <c r="B402" s="71"/>
      <c r="C402" s="71"/>
      <c r="D402" s="83"/>
    </row>
    <row r="403" spans="1:4" s="60" customFormat="1">
      <c r="A403" s="71"/>
      <c r="B403" s="71"/>
      <c r="C403" s="71"/>
      <c r="D403" s="83"/>
    </row>
    <row r="404" spans="1:4" s="60" customFormat="1">
      <c r="A404" s="71"/>
      <c r="B404" s="71"/>
      <c r="C404" s="71"/>
      <c r="D404" s="83"/>
    </row>
    <row r="405" spans="1:4" s="60" customFormat="1">
      <c r="A405" s="71"/>
      <c r="B405" s="71"/>
      <c r="C405" s="71"/>
      <c r="D405" s="83"/>
    </row>
    <row r="406" spans="1:4" s="60" customFormat="1">
      <c r="A406" s="71"/>
      <c r="B406" s="71"/>
      <c r="C406" s="71"/>
      <c r="D406" s="83"/>
    </row>
    <row r="407" spans="1:4" s="60" customFormat="1">
      <c r="A407" s="71"/>
      <c r="B407" s="71"/>
      <c r="C407" s="71"/>
      <c r="D407" s="83"/>
    </row>
    <row r="408" spans="1:4" s="60" customFormat="1">
      <c r="A408" s="71"/>
      <c r="B408" s="71"/>
      <c r="C408" s="71"/>
      <c r="D408" s="83"/>
    </row>
    <row r="409" spans="1:4" s="60" customFormat="1">
      <c r="A409" s="71"/>
      <c r="B409" s="71"/>
      <c r="C409" s="71"/>
      <c r="D409" s="83"/>
    </row>
    <row r="410" spans="1:4" s="60" customFormat="1">
      <c r="A410" s="71"/>
      <c r="B410" s="71"/>
      <c r="C410" s="71"/>
      <c r="D410" s="83"/>
    </row>
    <row r="411" spans="1:4" s="60" customFormat="1">
      <c r="A411" s="71"/>
      <c r="B411" s="71"/>
      <c r="C411" s="71"/>
      <c r="D411" s="83"/>
    </row>
    <row r="412" spans="1:4" s="60" customFormat="1">
      <c r="A412" s="71"/>
      <c r="B412" s="71"/>
      <c r="C412" s="71"/>
      <c r="D412" s="83"/>
    </row>
    <row r="413" spans="1:4" s="60" customFormat="1">
      <c r="A413" s="71"/>
      <c r="B413" s="71"/>
      <c r="C413" s="71"/>
      <c r="D413" s="83"/>
    </row>
    <row r="414" spans="1:4" s="60" customFormat="1">
      <c r="A414" s="71"/>
      <c r="B414" s="71"/>
      <c r="C414" s="71"/>
      <c r="D414" s="83"/>
    </row>
    <row r="415" spans="1:4" s="60" customFormat="1">
      <c r="A415" s="71"/>
      <c r="B415" s="71"/>
      <c r="C415" s="71"/>
      <c r="D415" s="83"/>
    </row>
    <row r="416" spans="1:4" s="60" customFormat="1">
      <c r="A416" s="71"/>
      <c r="B416" s="71"/>
      <c r="C416" s="71"/>
      <c r="D416" s="83"/>
    </row>
    <row r="417" spans="1:4" s="60" customFormat="1">
      <c r="A417" s="71"/>
      <c r="B417" s="71"/>
      <c r="C417" s="71"/>
      <c r="D417" s="83"/>
    </row>
    <row r="418" spans="1:4" s="60" customFormat="1">
      <c r="A418" s="71"/>
      <c r="B418" s="71"/>
      <c r="C418" s="71"/>
      <c r="D418" s="83"/>
    </row>
    <row r="419" spans="1:4" s="60" customFormat="1">
      <c r="A419" s="71"/>
      <c r="B419" s="71"/>
      <c r="C419" s="71"/>
      <c r="D419" s="83"/>
    </row>
    <row r="420" spans="1:4" s="60" customFormat="1">
      <c r="A420" s="71"/>
      <c r="B420" s="71"/>
      <c r="C420" s="71"/>
      <c r="D420" s="83"/>
    </row>
    <row r="421" spans="1:4" s="60" customFormat="1">
      <c r="A421" s="71"/>
      <c r="B421" s="71"/>
      <c r="C421" s="71"/>
      <c r="D421" s="83"/>
    </row>
    <row r="422" spans="1:4" s="60" customFormat="1">
      <c r="A422" s="71"/>
      <c r="B422" s="71"/>
      <c r="C422" s="71"/>
      <c r="D422" s="83"/>
    </row>
    <row r="423" spans="1:4" s="60" customFormat="1">
      <c r="A423" s="71"/>
      <c r="B423" s="71"/>
      <c r="C423" s="71"/>
      <c r="D423" s="83"/>
    </row>
    <row r="424" spans="1:4" s="60" customFormat="1">
      <c r="A424" s="71"/>
      <c r="B424" s="71"/>
      <c r="C424" s="71"/>
      <c r="D424" s="83"/>
    </row>
    <row r="425" spans="1:4" s="60" customFormat="1">
      <c r="A425" s="71"/>
      <c r="B425" s="71"/>
      <c r="C425" s="71"/>
      <c r="D425" s="83"/>
    </row>
    <row r="426" spans="1:4" s="60" customFormat="1">
      <c r="A426" s="71"/>
      <c r="B426" s="71"/>
      <c r="C426" s="71"/>
      <c r="D426" s="83"/>
    </row>
    <row r="427" spans="1:4" s="60" customFormat="1">
      <c r="A427" s="71"/>
      <c r="B427" s="71"/>
      <c r="C427" s="71"/>
      <c r="D427" s="83"/>
    </row>
    <row r="428" spans="1:4" s="60" customFormat="1">
      <c r="A428" s="71"/>
      <c r="B428" s="71"/>
      <c r="C428" s="71"/>
      <c r="D428" s="83"/>
    </row>
    <row r="429" spans="1:4" s="60" customFormat="1">
      <c r="A429" s="71"/>
      <c r="B429" s="71"/>
      <c r="C429" s="71"/>
      <c r="D429" s="83"/>
    </row>
    <row r="430" spans="1:4" s="60" customFormat="1">
      <c r="A430" s="71"/>
      <c r="B430" s="71"/>
      <c r="C430" s="71"/>
      <c r="D430" s="83"/>
    </row>
    <row r="431" spans="1:4" s="60" customFormat="1">
      <c r="A431" s="71"/>
      <c r="B431" s="71"/>
      <c r="C431" s="71"/>
      <c r="D431" s="83"/>
    </row>
    <row r="432" spans="1:4" s="60" customFormat="1">
      <c r="A432" s="71"/>
      <c r="B432" s="71"/>
      <c r="C432" s="71"/>
      <c r="D432" s="83"/>
    </row>
    <row r="433" spans="1:8" s="60" customFormat="1">
      <c r="A433" s="71"/>
      <c r="B433" s="71"/>
      <c r="C433" s="71"/>
      <c r="D433" s="83"/>
    </row>
    <row r="434" spans="1:8" s="60" customFormat="1">
      <c r="A434" s="71"/>
      <c r="B434" s="71"/>
      <c r="C434" s="71"/>
      <c r="D434" s="83"/>
    </row>
    <row r="435" spans="1:8" s="60" customFormat="1">
      <c r="A435" s="71"/>
      <c r="B435" s="71"/>
      <c r="C435" s="71"/>
      <c r="D435" s="83"/>
    </row>
    <row r="436" spans="1:8" s="60" customFormat="1">
      <c r="A436" s="71"/>
      <c r="B436" s="71"/>
      <c r="C436" s="71"/>
      <c r="D436" s="83"/>
    </row>
    <row r="437" spans="1:8" s="60" customFormat="1">
      <c r="A437" s="71"/>
      <c r="B437" s="71"/>
      <c r="C437" s="71"/>
      <c r="D437" s="83"/>
    </row>
    <row r="438" spans="1:8" s="60" customFormat="1">
      <c r="A438" s="71"/>
      <c r="B438" s="71"/>
      <c r="C438" s="71"/>
      <c r="D438" s="83"/>
    </row>
    <row r="439" spans="1:8" s="60" customFormat="1">
      <c r="A439" s="71"/>
      <c r="B439" s="71"/>
      <c r="C439" s="71"/>
      <c r="D439" s="83"/>
    </row>
    <row r="440" spans="1:8" s="60" customFormat="1">
      <c r="A440" s="71"/>
      <c r="B440" s="71"/>
      <c r="C440" s="71"/>
      <c r="D440" s="83"/>
    </row>
    <row r="441" spans="1:8" s="60" customFormat="1">
      <c r="A441" s="71"/>
      <c r="B441" s="71"/>
      <c r="C441" s="71"/>
      <c r="D441" s="83"/>
    </row>
    <row r="442" spans="1:8" s="60" customFormat="1">
      <c r="A442" s="71"/>
      <c r="B442" s="71"/>
      <c r="C442" s="71"/>
      <c r="D442" s="83"/>
    </row>
    <row r="443" spans="1:8" s="60" customFormat="1">
      <c r="A443" s="71"/>
      <c r="B443" s="71"/>
      <c r="C443" s="71"/>
      <c r="D443" s="83"/>
    </row>
    <row r="444" spans="1:8" s="60" customFormat="1">
      <c r="A444" s="71"/>
      <c r="B444" s="71"/>
      <c r="C444" s="71"/>
      <c r="D444" s="83"/>
    </row>
    <row r="445" spans="1:8">
      <c r="D445" s="83"/>
      <c r="E445" s="60"/>
      <c r="F445" s="60"/>
      <c r="G445" s="60"/>
      <c r="H445" s="60"/>
    </row>
    <row r="446" spans="1:8">
      <c r="D446" s="83"/>
      <c r="E446" s="60"/>
      <c r="F446" s="60"/>
      <c r="G446" s="60"/>
      <c r="H446" s="60"/>
    </row>
  </sheetData>
  <mergeCells count="4">
    <mergeCell ref="A207:E207"/>
    <mergeCell ref="A1:I1"/>
    <mergeCell ref="A2:I2"/>
    <mergeCell ref="A26:C26"/>
  </mergeCells>
  <phoneticPr fontId="0" type="noConversion"/>
  <printOptions horizontalCentered="1"/>
  <pageMargins left="0.25" right="0.25" top="0.75" bottom="0.75" header="0.3" footer="0.3"/>
  <pageSetup paperSize="8" firstPageNumber="2" fitToHeight="0" orientation="portrait" r:id="rId1"/>
  <headerFooter alignWithMargins="0"/>
  <rowBreaks count="2" manualBreakCount="2">
    <brk id="139" max="9" man="1"/>
    <brk id="203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8"/>
  <sheetViews>
    <sheetView zoomScale="115" zoomScaleNormal="100" zoomScaleSheetLayoutView="115" workbookViewId="0">
      <selection activeCell="K59" sqref="K59"/>
    </sheetView>
  </sheetViews>
  <sheetFormatPr defaultColWidth="11.42578125" defaultRowHeight="12.75"/>
  <cols>
    <col min="1" max="1" width="4" style="111" customWidth="1"/>
    <col min="2" max="2" width="4.28515625" style="111" customWidth="1"/>
    <col min="3" max="3" width="5.5703125" style="111" customWidth="1"/>
    <col min="4" max="4" width="5.28515625" style="112" customWidth="1"/>
    <col min="5" max="5" width="47.42578125" style="88" customWidth="1"/>
    <col min="6" max="8" width="14.5703125" style="88" customWidth="1"/>
    <col min="9" max="9" width="7.85546875" style="88" customWidth="1"/>
    <col min="10" max="16384" width="11.42578125" style="88"/>
  </cols>
  <sheetData>
    <row r="1" spans="1:9" s="60" customFormat="1" ht="28.5" customHeight="1">
      <c r="A1" s="338" t="s">
        <v>117</v>
      </c>
      <c r="B1" s="338"/>
      <c r="C1" s="338"/>
      <c r="D1" s="338"/>
      <c r="E1" s="338"/>
      <c r="F1" s="338"/>
      <c r="G1" s="338"/>
      <c r="H1" s="338"/>
      <c r="I1" s="338"/>
    </row>
    <row r="2" spans="1:9" s="60" customFormat="1" ht="27.6" customHeight="1">
      <c r="A2" s="243" t="s">
        <v>4</v>
      </c>
      <c r="B2" s="244" t="s">
        <v>3</v>
      </c>
      <c r="C2" s="244" t="s">
        <v>2</v>
      </c>
      <c r="D2" s="244" t="s">
        <v>5</v>
      </c>
      <c r="E2" s="35" t="s">
        <v>93</v>
      </c>
      <c r="F2" s="290" t="s">
        <v>271</v>
      </c>
      <c r="G2" s="290" t="s">
        <v>266</v>
      </c>
      <c r="H2" s="290" t="s">
        <v>272</v>
      </c>
      <c r="I2" s="36" t="s">
        <v>267</v>
      </c>
    </row>
    <row r="3" spans="1:9" s="60" customFormat="1">
      <c r="A3" s="245"/>
      <c r="B3" s="246"/>
      <c r="C3" s="246"/>
      <c r="D3" s="246"/>
      <c r="E3" s="90"/>
      <c r="F3" s="91"/>
      <c r="G3" s="91"/>
      <c r="H3" s="91"/>
      <c r="I3" s="91"/>
    </row>
    <row r="4" spans="1:9" s="60" customFormat="1" ht="15.75" customHeight="1">
      <c r="A4" s="92">
        <v>3</v>
      </c>
      <c r="B4" s="93"/>
      <c r="C4" s="93"/>
      <c r="D4" s="247"/>
      <c r="E4" s="248" t="s">
        <v>63</v>
      </c>
      <c r="F4" s="95">
        <f>F5+F16+F48+F57+F60+F70</f>
        <v>865191438</v>
      </c>
      <c r="G4" s="95">
        <f>G5+G16+G48+G57+G60+G70</f>
        <v>6303816</v>
      </c>
      <c r="H4" s="95">
        <f>H5+H16+H48+H57+H60+H70</f>
        <v>871495254</v>
      </c>
      <c r="I4" s="249">
        <f>H4/F4*100</f>
        <v>100.72860360414246</v>
      </c>
    </row>
    <row r="5" spans="1:9" s="60" customFormat="1" ht="13.5" customHeight="1">
      <c r="A5" s="92"/>
      <c r="B5" s="94">
        <v>31</v>
      </c>
      <c r="C5" s="94"/>
      <c r="D5" s="250"/>
      <c r="E5" s="251" t="s">
        <v>64</v>
      </c>
      <c r="F5" s="95">
        <f>F6+F11+F13</f>
        <v>29647886</v>
      </c>
      <c r="G5" s="95">
        <f>G6+G11+G13</f>
        <v>0</v>
      </c>
      <c r="H5" s="95">
        <f>H6+H11+H13</f>
        <v>29647886</v>
      </c>
      <c r="I5" s="249">
        <f t="shared" ref="I5:I68" si="0">H5/F5*100</f>
        <v>100</v>
      </c>
    </row>
    <row r="6" spans="1:9" s="60" customFormat="1">
      <c r="A6" s="92"/>
      <c r="B6" s="94"/>
      <c r="C6" s="94">
        <v>311</v>
      </c>
      <c r="D6" s="250"/>
      <c r="E6" s="252" t="s">
        <v>138</v>
      </c>
      <c r="F6" s="95">
        <f>SUM(F7:F10)</f>
        <v>24308182</v>
      </c>
      <c r="G6" s="95">
        <f>SUM(G7:G10)</f>
        <v>0</v>
      </c>
      <c r="H6" s="95">
        <f>SUM(H7:H10)</f>
        <v>24308182</v>
      </c>
      <c r="I6" s="249">
        <f>H6/F6*100</f>
        <v>100</v>
      </c>
    </row>
    <row r="7" spans="1:9" s="60" customFormat="1">
      <c r="A7" s="92"/>
      <c r="B7" s="93"/>
      <c r="C7" s="93"/>
      <c r="D7" s="128">
        <v>3111</v>
      </c>
      <c r="E7" s="128" t="s">
        <v>65</v>
      </c>
      <c r="F7" s="13">
        <v>23896742</v>
      </c>
      <c r="G7" s="13">
        <f>'posebni dio'!D12</f>
        <v>0</v>
      </c>
      <c r="H7" s="13">
        <f>F7+G7</f>
        <v>23896742</v>
      </c>
      <c r="I7" s="34">
        <f>H7/F7*100</f>
        <v>100</v>
      </c>
    </row>
    <row r="8" spans="1:9" s="60" customFormat="1">
      <c r="A8" s="92"/>
      <c r="B8" s="93"/>
      <c r="C8" s="96"/>
      <c r="D8" s="97">
        <v>3112</v>
      </c>
      <c r="E8" s="29" t="s">
        <v>206</v>
      </c>
      <c r="F8" s="13">
        <v>39817</v>
      </c>
      <c r="G8" s="13">
        <f>'posebni dio'!D13</f>
        <v>0</v>
      </c>
      <c r="H8" s="13">
        <f t="shared" ref="H8:H14" si="1">F8+G8</f>
        <v>39817</v>
      </c>
      <c r="I8" s="34">
        <f t="shared" si="0"/>
        <v>100</v>
      </c>
    </row>
    <row r="9" spans="1:9" s="60" customFormat="1">
      <c r="A9" s="92"/>
      <c r="B9" s="93"/>
      <c r="C9" s="93"/>
      <c r="D9" s="128">
        <v>3113</v>
      </c>
      <c r="E9" s="128" t="s">
        <v>66</v>
      </c>
      <c r="F9" s="13">
        <v>238901</v>
      </c>
      <c r="G9" s="13">
        <f>'posebni dio'!D14</f>
        <v>0</v>
      </c>
      <c r="H9" s="13">
        <f>F9+G9</f>
        <v>238901</v>
      </c>
      <c r="I9" s="34">
        <f t="shared" si="0"/>
        <v>100</v>
      </c>
    </row>
    <row r="10" spans="1:9" s="60" customFormat="1">
      <c r="A10" s="92"/>
      <c r="B10" s="93"/>
      <c r="C10" s="93"/>
      <c r="D10" s="128">
        <v>3114</v>
      </c>
      <c r="E10" s="128" t="s">
        <v>67</v>
      </c>
      <c r="F10" s="13">
        <v>132722</v>
      </c>
      <c r="G10" s="13">
        <f>'posebni dio'!D15</f>
        <v>0</v>
      </c>
      <c r="H10" s="13">
        <f t="shared" si="1"/>
        <v>132722</v>
      </c>
      <c r="I10" s="34">
        <f t="shared" si="0"/>
        <v>100</v>
      </c>
    </row>
    <row r="11" spans="1:9" s="60" customFormat="1">
      <c r="A11" s="92"/>
      <c r="B11" s="93"/>
      <c r="C11" s="94">
        <v>312</v>
      </c>
      <c r="D11" s="253"/>
      <c r="E11" s="253" t="s">
        <v>68</v>
      </c>
      <c r="F11" s="2">
        <f>F12</f>
        <v>1327228</v>
      </c>
      <c r="G11" s="2">
        <f>G12</f>
        <v>0</v>
      </c>
      <c r="H11" s="2">
        <f>H12</f>
        <v>1327228</v>
      </c>
      <c r="I11" s="249">
        <f t="shared" si="0"/>
        <v>100</v>
      </c>
    </row>
    <row r="12" spans="1:9" s="60" customFormat="1">
      <c r="A12" s="92"/>
      <c r="B12" s="93"/>
      <c r="C12" s="93"/>
      <c r="D12" s="128">
        <v>3121</v>
      </c>
      <c r="E12" s="128" t="s">
        <v>68</v>
      </c>
      <c r="F12" s="13">
        <v>1327228</v>
      </c>
      <c r="G12" s="13">
        <f>'posebni dio'!D17</f>
        <v>0</v>
      </c>
      <c r="H12" s="13">
        <f t="shared" si="1"/>
        <v>1327228</v>
      </c>
      <c r="I12" s="34">
        <f t="shared" si="0"/>
        <v>100</v>
      </c>
    </row>
    <row r="13" spans="1:9" s="60" customFormat="1">
      <c r="A13" s="92"/>
      <c r="B13" s="93"/>
      <c r="C13" s="94">
        <v>313</v>
      </c>
      <c r="D13" s="253"/>
      <c r="E13" s="253" t="s">
        <v>69</v>
      </c>
      <c r="F13" s="2">
        <f>F14+F15</f>
        <v>4012476</v>
      </c>
      <c r="G13" s="2">
        <f>G14+G15</f>
        <v>0</v>
      </c>
      <c r="H13" s="2">
        <f>H14+H15</f>
        <v>4012476</v>
      </c>
      <c r="I13" s="249">
        <f t="shared" si="0"/>
        <v>100</v>
      </c>
    </row>
    <row r="14" spans="1:9" s="60" customFormat="1">
      <c r="A14" s="92"/>
      <c r="B14" s="93"/>
      <c r="C14" s="93"/>
      <c r="D14" s="128">
        <v>3132</v>
      </c>
      <c r="E14" s="128" t="s">
        <v>136</v>
      </c>
      <c r="F14" s="13">
        <v>4012476</v>
      </c>
      <c r="G14" s="13">
        <f>'posebni dio'!D19</f>
        <v>0</v>
      </c>
      <c r="H14" s="13">
        <f t="shared" si="1"/>
        <v>4012476</v>
      </c>
      <c r="I14" s="34">
        <f t="shared" si="0"/>
        <v>100</v>
      </c>
    </row>
    <row r="15" spans="1:9" s="60" customFormat="1">
      <c r="A15" s="92"/>
      <c r="B15" s="93"/>
      <c r="C15" s="93"/>
      <c r="D15" s="128">
        <v>3133</v>
      </c>
      <c r="E15" s="128" t="s">
        <v>156</v>
      </c>
      <c r="F15" s="13">
        <v>0</v>
      </c>
      <c r="G15" s="13">
        <f>'posebni dio'!D20</f>
        <v>0</v>
      </c>
      <c r="H15" s="13">
        <v>0</v>
      </c>
      <c r="I15" s="34">
        <v>0</v>
      </c>
    </row>
    <row r="16" spans="1:9" s="60" customFormat="1" ht="13.5" customHeight="1">
      <c r="A16" s="92"/>
      <c r="B16" s="98">
        <v>32</v>
      </c>
      <c r="C16" s="93"/>
      <c r="D16" s="253"/>
      <c r="E16" s="254" t="s">
        <v>6</v>
      </c>
      <c r="F16" s="2">
        <f>F17+F21+F28+F40+F38</f>
        <v>171213512</v>
      </c>
      <c r="G16" s="2">
        <f>G17+G21+G28+G40+G38</f>
        <v>3648617</v>
      </c>
      <c r="H16" s="2">
        <f>H17+H21+H28+H40+H38</f>
        <v>174862129</v>
      </c>
      <c r="I16" s="249">
        <f t="shared" si="0"/>
        <v>102.1310333263884</v>
      </c>
    </row>
    <row r="17" spans="1:9" s="60" customFormat="1">
      <c r="A17" s="92"/>
      <c r="B17" s="93"/>
      <c r="C17" s="98">
        <v>321</v>
      </c>
      <c r="D17" s="253"/>
      <c r="E17" s="254" t="s">
        <v>10</v>
      </c>
      <c r="F17" s="2">
        <f>F18+F19+F20</f>
        <v>1425178</v>
      </c>
      <c r="G17" s="2">
        <f>G18+G19+G20</f>
        <v>0</v>
      </c>
      <c r="H17" s="2">
        <f>H18+H19+H20</f>
        <v>1425178</v>
      </c>
      <c r="I17" s="249">
        <f t="shared" si="0"/>
        <v>100</v>
      </c>
    </row>
    <row r="18" spans="1:9" s="60" customFormat="1">
      <c r="A18" s="92"/>
      <c r="B18" s="93"/>
      <c r="C18" s="98"/>
      <c r="D18" s="128">
        <v>3211</v>
      </c>
      <c r="E18" s="200" t="s">
        <v>70</v>
      </c>
      <c r="F18" s="13">
        <v>238901</v>
      </c>
      <c r="G18" s="13">
        <f>'posebni dio'!D23</f>
        <v>0</v>
      </c>
      <c r="H18" s="13">
        <f>F18+G18</f>
        <v>238901</v>
      </c>
      <c r="I18" s="34">
        <f t="shared" si="0"/>
        <v>100</v>
      </c>
    </row>
    <row r="19" spans="1:9" s="60" customFormat="1">
      <c r="A19" s="92"/>
      <c r="B19" s="93"/>
      <c r="C19" s="98"/>
      <c r="D19" s="128">
        <v>3212</v>
      </c>
      <c r="E19" s="200" t="s">
        <v>71</v>
      </c>
      <c r="F19" s="13">
        <v>1027009</v>
      </c>
      <c r="G19" s="13">
        <f>'posebni dio'!D24</f>
        <v>0</v>
      </c>
      <c r="H19" s="13">
        <f>F19+G19</f>
        <v>1027009</v>
      </c>
      <c r="I19" s="34">
        <f t="shared" si="0"/>
        <v>100</v>
      </c>
    </row>
    <row r="20" spans="1:9" s="60" customFormat="1">
      <c r="A20" s="92"/>
      <c r="B20" s="93"/>
      <c r="C20" s="98"/>
      <c r="D20" s="156" t="s">
        <v>8</v>
      </c>
      <c r="E20" s="202" t="s">
        <v>9</v>
      </c>
      <c r="F20" s="13">
        <v>159268</v>
      </c>
      <c r="G20" s="13">
        <f>'posebni dio'!D25</f>
        <v>0</v>
      </c>
      <c r="H20" s="13">
        <f>F20+G20</f>
        <v>159268</v>
      </c>
      <c r="I20" s="34">
        <f t="shared" si="0"/>
        <v>100</v>
      </c>
    </row>
    <row r="21" spans="1:9" s="60" customFormat="1">
      <c r="A21" s="92"/>
      <c r="B21" s="93"/>
      <c r="C21" s="98">
        <v>322</v>
      </c>
      <c r="D21" s="156"/>
      <c r="E21" s="248" t="s">
        <v>72</v>
      </c>
      <c r="F21" s="2">
        <f>SUM(F22:F27)</f>
        <v>3391068</v>
      </c>
      <c r="G21" s="2">
        <f>SUM(G22:G27)</f>
        <v>353547</v>
      </c>
      <c r="H21" s="2">
        <f>SUM(H22:H27)</f>
        <v>3744615</v>
      </c>
      <c r="I21" s="249">
        <f t="shared" si="0"/>
        <v>110.42583044633727</v>
      </c>
    </row>
    <row r="22" spans="1:9" s="60" customFormat="1">
      <c r="A22" s="92"/>
      <c r="B22" s="93"/>
      <c r="C22" s="98"/>
      <c r="D22" s="156">
        <v>3221</v>
      </c>
      <c r="E22" s="128" t="s">
        <v>73</v>
      </c>
      <c r="F22" s="13">
        <v>809609</v>
      </c>
      <c r="G22" s="7">
        <f>'posebni dio'!D27+'posebni dio'!D167</f>
        <v>0</v>
      </c>
      <c r="H22" s="7">
        <f t="shared" ref="H22:H27" si="2">F22+G22</f>
        <v>809609</v>
      </c>
      <c r="I22" s="34">
        <f t="shared" si="0"/>
        <v>100</v>
      </c>
    </row>
    <row r="23" spans="1:9" s="60" customFormat="1">
      <c r="A23" s="92"/>
      <c r="B23" s="93"/>
      <c r="C23" s="98"/>
      <c r="D23" s="156">
        <v>3222</v>
      </c>
      <c r="E23" s="128" t="s">
        <v>74</v>
      </c>
      <c r="F23" s="13">
        <v>132723</v>
      </c>
      <c r="G23" s="13">
        <f>'posebni dio'!D28</f>
        <v>0</v>
      </c>
      <c r="H23" s="13">
        <f t="shared" si="2"/>
        <v>132723</v>
      </c>
      <c r="I23" s="34">
        <f t="shared" si="0"/>
        <v>100</v>
      </c>
    </row>
    <row r="24" spans="1:9" s="60" customFormat="1">
      <c r="A24" s="92"/>
      <c r="B24" s="93"/>
      <c r="C24" s="98"/>
      <c r="D24" s="156">
        <v>3223</v>
      </c>
      <c r="E24" s="128" t="s">
        <v>75</v>
      </c>
      <c r="F24" s="13">
        <v>2090385</v>
      </c>
      <c r="G24" s="7">
        <f>'posebni dio'!D29+'posebni dio'!D119</f>
        <v>0</v>
      </c>
      <c r="H24" s="7">
        <f t="shared" si="2"/>
        <v>2090385</v>
      </c>
      <c r="I24" s="34">
        <f t="shared" si="0"/>
        <v>100</v>
      </c>
    </row>
    <row r="25" spans="1:9" s="60" customFormat="1">
      <c r="A25" s="92"/>
      <c r="B25" s="93"/>
      <c r="C25" s="98"/>
      <c r="D25" s="156">
        <v>3224</v>
      </c>
      <c r="E25" s="156" t="s">
        <v>11</v>
      </c>
      <c r="F25" s="13">
        <v>245537</v>
      </c>
      <c r="G25" s="7">
        <f>'posebni dio'!D30+'posebni dio'!D120</f>
        <v>178547</v>
      </c>
      <c r="H25" s="7">
        <f t="shared" si="2"/>
        <v>424084</v>
      </c>
      <c r="I25" s="34">
        <f t="shared" si="0"/>
        <v>172.71694286400827</v>
      </c>
    </row>
    <row r="26" spans="1:9" s="60" customFormat="1">
      <c r="A26" s="92"/>
      <c r="B26" s="93"/>
      <c r="C26" s="98"/>
      <c r="D26" s="156" t="s">
        <v>12</v>
      </c>
      <c r="E26" s="156" t="s">
        <v>13</v>
      </c>
      <c r="F26" s="13">
        <v>33180</v>
      </c>
      <c r="G26" s="11">
        <f>'posebni dio'!D31+'posebni dio'!D121</f>
        <v>0</v>
      </c>
      <c r="H26" s="11">
        <f t="shared" si="2"/>
        <v>33180</v>
      </c>
      <c r="I26" s="34">
        <f t="shared" si="0"/>
        <v>100</v>
      </c>
    </row>
    <row r="27" spans="1:9" s="60" customFormat="1">
      <c r="A27" s="99"/>
      <c r="B27" s="93"/>
      <c r="C27" s="93"/>
      <c r="D27" s="156">
        <v>3227</v>
      </c>
      <c r="E27" s="156" t="s">
        <v>170</v>
      </c>
      <c r="F27" s="13">
        <v>79634</v>
      </c>
      <c r="G27" s="13">
        <f>'posebni dio'!D122</f>
        <v>175000</v>
      </c>
      <c r="H27" s="13">
        <f t="shared" si="2"/>
        <v>254634</v>
      </c>
      <c r="I27" s="34">
        <f t="shared" si="0"/>
        <v>319.75538086746866</v>
      </c>
    </row>
    <row r="28" spans="1:9" s="60" customFormat="1">
      <c r="A28" s="99"/>
      <c r="B28" s="93"/>
      <c r="C28" s="98">
        <v>323</v>
      </c>
      <c r="D28" s="255"/>
      <c r="E28" s="248" t="s">
        <v>14</v>
      </c>
      <c r="F28" s="2">
        <f>SUM(F29:F37)</f>
        <v>164840030</v>
      </c>
      <c r="G28" s="2">
        <f>SUM(G29:G37)</f>
        <v>3295070</v>
      </c>
      <c r="H28" s="2">
        <f>SUM(H29:H37)</f>
        <v>168135100</v>
      </c>
      <c r="I28" s="249">
        <f t="shared" si="0"/>
        <v>101.99895013365384</v>
      </c>
    </row>
    <row r="29" spans="1:9" s="60" customFormat="1">
      <c r="A29" s="99"/>
      <c r="B29" s="93"/>
      <c r="C29" s="98"/>
      <c r="D29" s="256">
        <v>3231</v>
      </c>
      <c r="E29" s="128" t="s">
        <v>76</v>
      </c>
      <c r="F29" s="13">
        <v>2495189</v>
      </c>
      <c r="G29" s="7">
        <f>'posebni dio'!D33+'posebni dio'!D124+'posebni dio'!D169</f>
        <v>0</v>
      </c>
      <c r="H29" s="7">
        <f t="shared" ref="H29:H37" si="3">F29+G29</f>
        <v>2495189</v>
      </c>
      <c r="I29" s="34">
        <f t="shared" si="0"/>
        <v>100</v>
      </c>
    </row>
    <row r="30" spans="1:9" s="60" customFormat="1">
      <c r="A30" s="99"/>
      <c r="B30" s="93"/>
      <c r="C30" s="98"/>
      <c r="D30" s="256">
        <v>3232</v>
      </c>
      <c r="E30" s="128" t="s">
        <v>15</v>
      </c>
      <c r="F30" s="13">
        <v>136645830</v>
      </c>
      <c r="G30" s="7">
        <f>'posebni dio'!D34+'posebni dio'!D125+'posebni dio'!D141</f>
        <v>3295070</v>
      </c>
      <c r="H30" s="7">
        <f t="shared" si="3"/>
        <v>139940900</v>
      </c>
      <c r="I30" s="34">
        <f t="shared" si="0"/>
        <v>102.41139447870455</v>
      </c>
    </row>
    <row r="31" spans="1:9" s="60" customFormat="1">
      <c r="A31" s="99"/>
      <c r="B31" s="93"/>
      <c r="C31" s="93"/>
      <c r="D31" s="256">
        <v>3233</v>
      </c>
      <c r="E31" s="200" t="s">
        <v>77</v>
      </c>
      <c r="F31" s="13">
        <v>53089</v>
      </c>
      <c r="G31" s="7">
        <f>'posebni dio'!D35</f>
        <v>0</v>
      </c>
      <c r="H31" s="7">
        <f t="shared" si="3"/>
        <v>53089</v>
      </c>
      <c r="I31" s="34">
        <f t="shared" si="0"/>
        <v>100</v>
      </c>
    </row>
    <row r="32" spans="1:9" s="60" customFormat="1">
      <c r="A32" s="99"/>
      <c r="B32" s="93"/>
      <c r="C32" s="93"/>
      <c r="D32" s="256">
        <v>3234</v>
      </c>
      <c r="E32" s="200" t="s">
        <v>78</v>
      </c>
      <c r="F32" s="13">
        <v>265446</v>
      </c>
      <c r="G32" s="7">
        <f>'posebni dio'!D36+'posebni dio'!D126</f>
        <v>0</v>
      </c>
      <c r="H32" s="7">
        <f t="shared" si="3"/>
        <v>265446</v>
      </c>
      <c r="I32" s="34">
        <f t="shared" si="0"/>
        <v>100</v>
      </c>
    </row>
    <row r="33" spans="1:9" s="60" customFormat="1">
      <c r="A33" s="99"/>
      <c r="B33" s="93"/>
      <c r="C33" s="93"/>
      <c r="D33" s="256">
        <v>3235</v>
      </c>
      <c r="E33" s="200" t="s">
        <v>79</v>
      </c>
      <c r="F33" s="13">
        <v>1340500</v>
      </c>
      <c r="G33" s="7">
        <f>'posebni dio'!D37+'posebni dio'!D127</f>
        <v>0</v>
      </c>
      <c r="H33" s="7">
        <f t="shared" si="3"/>
        <v>1340500</v>
      </c>
      <c r="I33" s="34">
        <f t="shared" si="0"/>
        <v>100</v>
      </c>
    </row>
    <row r="34" spans="1:9" s="60" customFormat="1">
      <c r="A34" s="99"/>
      <c r="B34" s="93"/>
      <c r="C34" s="93"/>
      <c r="D34" s="256">
        <v>3236</v>
      </c>
      <c r="E34" s="200" t="s">
        <v>189</v>
      </c>
      <c r="F34" s="13">
        <v>66361</v>
      </c>
      <c r="G34" s="7">
        <f>'posebni dio'!D38</f>
        <v>0</v>
      </c>
      <c r="H34" s="7">
        <f t="shared" si="3"/>
        <v>66361</v>
      </c>
      <c r="I34" s="34">
        <f t="shared" si="0"/>
        <v>100</v>
      </c>
    </row>
    <row r="35" spans="1:9" s="60" customFormat="1">
      <c r="A35" s="99"/>
      <c r="B35" s="93"/>
      <c r="C35" s="93"/>
      <c r="D35" s="256">
        <v>3237</v>
      </c>
      <c r="E35" s="156" t="s">
        <v>16</v>
      </c>
      <c r="F35" s="13">
        <v>1145397</v>
      </c>
      <c r="G35" s="7">
        <f>'posebni dio'!D39+'posebni dio'!D128+'posebni dio'!D147+'posebni dio'!D170+'posebni dio'!D186</f>
        <v>0</v>
      </c>
      <c r="H35" s="7">
        <f t="shared" si="3"/>
        <v>1145397</v>
      </c>
      <c r="I35" s="34">
        <f t="shared" si="0"/>
        <v>100</v>
      </c>
    </row>
    <row r="36" spans="1:9" s="60" customFormat="1">
      <c r="A36" s="99"/>
      <c r="B36" s="93"/>
      <c r="C36" s="96"/>
      <c r="D36" s="19">
        <v>3238</v>
      </c>
      <c r="E36" s="15" t="s">
        <v>205</v>
      </c>
      <c r="F36" s="13">
        <v>1260867</v>
      </c>
      <c r="G36" s="13">
        <f>'posebni dio'!D40</f>
        <v>0</v>
      </c>
      <c r="H36" s="13">
        <f t="shared" si="3"/>
        <v>1260867</v>
      </c>
      <c r="I36" s="34">
        <f t="shared" si="0"/>
        <v>100</v>
      </c>
    </row>
    <row r="37" spans="1:9" s="60" customFormat="1" ht="13.5" customHeight="1">
      <c r="A37" s="99"/>
      <c r="B37" s="93"/>
      <c r="C37" s="93"/>
      <c r="D37" s="256">
        <v>3239</v>
      </c>
      <c r="E37" s="156" t="s">
        <v>80</v>
      </c>
      <c r="F37" s="13">
        <v>21567351</v>
      </c>
      <c r="G37" s="7">
        <f>'posebni dio'!D41+'posebni dio'!D129+'posebni dio'!D142+'posebni dio'!D148+'posebni dio'!D162+'posebni dio'!D171+'posebni dio'!D187</f>
        <v>0</v>
      </c>
      <c r="H37" s="7">
        <f t="shared" si="3"/>
        <v>21567351</v>
      </c>
      <c r="I37" s="34">
        <f t="shared" si="0"/>
        <v>100</v>
      </c>
    </row>
    <row r="38" spans="1:9" s="60" customFormat="1">
      <c r="A38" s="99"/>
      <c r="B38" s="93"/>
      <c r="C38" s="94">
        <v>324</v>
      </c>
      <c r="D38" s="256"/>
      <c r="E38" s="257" t="s">
        <v>213</v>
      </c>
      <c r="F38" s="2">
        <f>F39</f>
        <v>0</v>
      </c>
      <c r="G38" s="2">
        <f>G39</f>
        <v>0</v>
      </c>
      <c r="H38" s="2">
        <f>H39</f>
        <v>0</v>
      </c>
      <c r="I38" s="249">
        <v>0</v>
      </c>
    </row>
    <row r="39" spans="1:9" s="60" customFormat="1">
      <c r="A39" s="99"/>
      <c r="B39" s="93"/>
      <c r="C39" s="96"/>
      <c r="D39" s="33">
        <v>3241</v>
      </c>
      <c r="E39" s="204" t="s">
        <v>213</v>
      </c>
      <c r="F39" s="8">
        <v>0</v>
      </c>
      <c r="G39" s="8">
        <f>'posebni dio'!D43</f>
        <v>0</v>
      </c>
      <c r="H39" s="8">
        <v>0</v>
      </c>
      <c r="I39" s="34">
        <v>0</v>
      </c>
    </row>
    <row r="40" spans="1:9" s="60" customFormat="1" ht="13.5" customHeight="1">
      <c r="A40" s="99"/>
      <c r="B40" s="93"/>
      <c r="C40" s="94">
        <v>329</v>
      </c>
      <c r="D40" s="256"/>
      <c r="E40" s="252" t="s">
        <v>82</v>
      </c>
      <c r="F40" s="95">
        <f>SUM(F41:F47)</f>
        <v>1557236</v>
      </c>
      <c r="G40" s="95">
        <f>SUM(G41:G47)</f>
        <v>0</v>
      </c>
      <c r="H40" s="95">
        <f>SUM(H41:H47)</f>
        <v>1557236</v>
      </c>
      <c r="I40" s="249">
        <f t="shared" si="0"/>
        <v>100</v>
      </c>
    </row>
    <row r="41" spans="1:9" s="60" customFormat="1" ht="16.5" customHeight="1">
      <c r="A41" s="99"/>
      <c r="B41" s="93"/>
      <c r="C41" s="93"/>
      <c r="D41" s="256">
        <v>3291</v>
      </c>
      <c r="E41" s="258" t="s">
        <v>119</v>
      </c>
      <c r="F41" s="13">
        <v>39817</v>
      </c>
      <c r="G41" s="8">
        <f>'posebni dio'!D45</f>
        <v>0</v>
      </c>
      <c r="H41" s="8">
        <f t="shared" ref="H41:H47" si="4">F41+G41</f>
        <v>39817</v>
      </c>
      <c r="I41" s="34">
        <f t="shared" si="0"/>
        <v>100</v>
      </c>
    </row>
    <row r="42" spans="1:9" s="60" customFormat="1" ht="13.5" customHeight="1">
      <c r="A42" s="99"/>
      <c r="B42" s="93"/>
      <c r="C42" s="93"/>
      <c r="D42" s="256">
        <v>3292</v>
      </c>
      <c r="E42" s="256" t="s">
        <v>83</v>
      </c>
      <c r="F42" s="13">
        <v>179175</v>
      </c>
      <c r="G42" s="8">
        <f>'posebni dio'!D46+'posebni dio'!D131</f>
        <v>0</v>
      </c>
      <c r="H42" s="8">
        <f t="shared" si="4"/>
        <v>179175</v>
      </c>
      <c r="I42" s="34">
        <f t="shared" si="0"/>
        <v>100</v>
      </c>
    </row>
    <row r="43" spans="1:9" s="60" customFormat="1" ht="13.5" customHeight="1">
      <c r="A43" s="99"/>
      <c r="B43" s="93"/>
      <c r="C43" s="93"/>
      <c r="D43" s="256">
        <v>3293</v>
      </c>
      <c r="E43" s="256" t="s">
        <v>84</v>
      </c>
      <c r="F43" s="13">
        <v>46811</v>
      </c>
      <c r="G43" s="130">
        <f>'posebni dio'!D47</f>
        <v>0</v>
      </c>
      <c r="H43" s="130">
        <f t="shared" si="4"/>
        <v>46811</v>
      </c>
      <c r="I43" s="34">
        <f t="shared" si="0"/>
        <v>100</v>
      </c>
    </row>
    <row r="44" spans="1:9" s="60" customFormat="1" ht="13.5" customHeight="1">
      <c r="A44" s="99"/>
      <c r="B44" s="93"/>
      <c r="C44" s="93"/>
      <c r="D44" s="256">
        <v>3294</v>
      </c>
      <c r="E44" s="256" t="s">
        <v>190</v>
      </c>
      <c r="F44" s="13">
        <v>46453</v>
      </c>
      <c r="G44" s="130">
        <f>'posebni dio'!D48</f>
        <v>0</v>
      </c>
      <c r="H44" s="130">
        <f t="shared" si="4"/>
        <v>46453</v>
      </c>
      <c r="I44" s="34">
        <f t="shared" si="0"/>
        <v>100</v>
      </c>
    </row>
    <row r="45" spans="1:9" s="60" customFormat="1" ht="13.5" customHeight="1">
      <c r="A45" s="99"/>
      <c r="B45" s="93"/>
      <c r="C45" s="93"/>
      <c r="D45" s="256">
        <v>3295</v>
      </c>
      <c r="E45" s="256" t="s">
        <v>139</v>
      </c>
      <c r="F45" s="13">
        <v>366356</v>
      </c>
      <c r="G45" s="8">
        <f>'posebni dio'!D49+'posebni dio'!D132+'posebni dio'!D150+'posebni dio'!D173+'posebni dio'!D189</f>
        <v>0</v>
      </c>
      <c r="H45" s="8">
        <f t="shared" si="4"/>
        <v>366356</v>
      </c>
      <c r="I45" s="34">
        <f t="shared" si="0"/>
        <v>100</v>
      </c>
    </row>
    <row r="46" spans="1:9" s="60" customFormat="1" ht="13.5" customHeight="1">
      <c r="A46" s="99"/>
      <c r="B46" s="93"/>
      <c r="C46" s="93"/>
      <c r="D46" s="256">
        <v>3296</v>
      </c>
      <c r="E46" s="31" t="s">
        <v>210</v>
      </c>
      <c r="F46" s="13">
        <v>598580</v>
      </c>
      <c r="G46" s="8">
        <f>'posebni dio'!D190+'posebni dio'!D196</f>
        <v>0</v>
      </c>
      <c r="H46" s="8">
        <f t="shared" si="4"/>
        <v>598580</v>
      </c>
      <c r="I46" s="34">
        <f t="shared" si="0"/>
        <v>100</v>
      </c>
    </row>
    <row r="47" spans="1:9" s="60" customFormat="1" ht="13.5" customHeight="1">
      <c r="A47" s="99"/>
      <c r="B47" s="93"/>
      <c r="C47" s="93"/>
      <c r="D47" s="256">
        <v>3299</v>
      </c>
      <c r="E47" s="128" t="s">
        <v>82</v>
      </c>
      <c r="F47" s="13">
        <v>280044</v>
      </c>
      <c r="G47" s="8">
        <f>'posebni dio'!D50+'posebni dio'!D133+'posebni dio'!D151+'posebni dio'!D174+'posebni dio'!D191+'posebni dio'!D197</f>
        <v>0</v>
      </c>
      <c r="H47" s="8">
        <f t="shared" si="4"/>
        <v>280044</v>
      </c>
      <c r="I47" s="34">
        <f t="shared" si="0"/>
        <v>100</v>
      </c>
    </row>
    <row r="48" spans="1:9" s="60" customFormat="1" ht="13.5" customHeight="1">
      <c r="A48" s="99"/>
      <c r="B48" s="98">
        <v>34</v>
      </c>
      <c r="C48" s="93"/>
      <c r="D48" s="255"/>
      <c r="E48" s="254" t="s">
        <v>19</v>
      </c>
      <c r="F48" s="95">
        <f>F49+F53</f>
        <v>3719424</v>
      </c>
      <c r="G48" s="95">
        <f>G49+G53</f>
        <v>0</v>
      </c>
      <c r="H48" s="95">
        <f>H49+H53</f>
        <v>3719424</v>
      </c>
      <c r="I48" s="249">
        <f t="shared" si="0"/>
        <v>100</v>
      </c>
    </row>
    <row r="49" spans="1:9" s="60" customFormat="1" ht="13.5" customHeight="1">
      <c r="A49" s="99"/>
      <c r="B49" s="93"/>
      <c r="C49" s="98">
        <v>342</v>
      </c>
      <c r="D49" s="255"/>
      <c r="E49" s="248" t="s">
        <v>153</v>
      </c>
      <c r="F49" s="95">
        <f>F50+F51+F52</f>
        <v>3621209</v>
      </c>
      <c r="G49" s="95">
        <f>G50+G51+G52</f>
        <v>0</v>
      </c>
      <c r="H49" s="95">
        <f>H50+H51+H52</f>
        <v>3621209</v>
      </c>
      <c r="I49" s="249">
        <f t="shared" si="0"/>
        <v>100</v>
      </c>
    </row>
    <row r="50" spans="1:9" s="60" customFormat="1" ht="24" customHeight="1">
      <c r="A50" s="99"/>
      <c r="B50" s="93"/>
      <c r="C50" s="98"/>
      <c r="D50" s="156" t="s">
        <v>18</v>
      </c>
      <c r="E50" s="259" t="s">
        <v>154</v>
      </c>
      <c r="F50" s="13">
        <v>585175</v>
      </c>
      <c r="G50" s="8">
        <f>'posebni dio'!D92</f>
        <v>0</v>
      </c>
      <c r="H50" s="8">
        <f>F50+G50</f>
        <v>585175</v>
      </c>
      <c r="I50" s="34">
        <f t="shared" si="0"/>
        <v>100</v>
      </c>
    </row>
    <row r="51" spans="1:9" s="60" customFormat="1" ht="24" customHeight="1">
      <c r="A51" s="99"/>
      <c r="B51" s="93"/>
      <c r="C51" s="93"/>
      <c r="D51" s="156" t="s">
        <v>81</v>
      </c>
      <c r="E51" s="259" t="s">
        <v>143</v>
      </c>
      <c r="F51" s="13">
        <v>2385692</v>
      </c>
      <c r="G51" s="8">
        <f>'posebni dio'!D100</f>
        <v>0</v>
      </c>
      <c r="H51" s="8">
        <f>F51+G51</f>
        <v>2385692</v>
      </c>
      <c r="I51" s="34">
        <f t="shared" si="0"/>
        <v>100</v>
      </c>
    </row>
    <row r="52" spans="1:9" s="60" customFormat="1" ht="13.5" customHeight="1">
      <c r="A52" s="99"/>
      <c r="B52" s="93"/>
      <c r="C52" s="93"/>
      <c r="D52" s="156">
        <v>3428</v>
      </c>
      <c r="E52" s="258" t="s">
        <v>181</v>
      </c>
      <c r="F52" s="13">
        <v>650342</v>
      </c>
      <c r="G52" s="8">
        <f>'posebni dio'!D108</f>
        <v>0</v>
      </c>
      <c r="H52" s="8">
        <f>F52+G52</f>
        <v>650342</v>
      </c>
      <c r="I52" s="34">
        <f t="shared" si="0"/>
        <v>100</v>
      </c>
    </row>
    <row r="53" spans="1:9" s="60" customFormat="1" ht="13.5" customHeight="1">
      <c r="A53" s="99"/>
      <c r="B53" s="93"/>
      <c r="C53" s="94">
        <v>343</v>
      </c>
      <c r="D53" s="256"/>
      <c r="E53" s="252" t="s">
        <v>94</v>
      </c>
      <c r="F53" s="95">
        <f>SUM(F54:F56)</f>
        <v>98215</v>
      </c>
      <c r="G53" s="95">
        <f>SUM(G54:G56)</f>
        <v>0</v>
      </c>
      <c r="H53" s="95">
        <f>SUM(H54:H56)</f>
        <v>98215</v>
      </c>
      <c r="I53" s="249">
        <f t="shared" si="0"/>
        <v>100</v>
      </c>
    </row>
    <row r="54" spans="1:9" s="60" customFormat="1" ht="13.5" customHeight="1">
      <c r="A54" s="99"/>
      <c r="B54" s="93"/>
      <c r="C54" s="93"/>
      <c r="D54" s="100">
        <v>3431</v>
      </c>
      <c r="E54" s="258" t="s">
        <v>95</v>
      </c>
      <c r="F54" s="13">
        <v>90252</v>
      </c>
      <c r="G54" s="8">
        <f>'posebni dio'!D53+'posebni dio'!D177</f>
        <v>0</v>
      </c>
      <c r="H54" s="8">
        <f>F54+G54</f>
        <v>90252</v>
      </c>
      <c r="I54" s="34">
        <f t="shared" si="0"/>
        <v>100</v>
      </c>
    </row>
    <row r="55" spans="1:9" s="60" customFormat="1" ht="13.5" customHeight="1">
      <c r="A55" s="99"/>
      <c r="B55" s="93"/>
      <c r="C55" s="96"/>
      <c r="D55" s="101">
        <v>3432</v>
      </c>
      <c r="E55" s="208" t="s">
        <v>208</v>
      </c>
      <c r="F55" s="13">
        <v>0</v>
      </c>
      <c r="G55" s="130">
        <f>'posebni dio'!D54</f>
        <v>0</v>
      </c>
      <c r="H55" s="130">
        <f>F55+G55</f>
        <v>0</v>
      </c>
      <c r="I55" s="34">
        <v>0</v>
      </c>
    </row>
    <row r="56" spans="1:9" s="60" customFormat="1" ht="13.5" customHeight="1">
      <c r="A56" s="99"/>
      <c r="B56" s="93"/>
      <c r="C56" s="93"/>
      <c r="D56" s="100">
        <v>3433</v>
      </c>
      <c r="E56" s="258" t="s">
        <v>96</v>
      </c>
      <c r="F56" s="13">
        <v>7963</v>
      </c>
      <c r="G56" s="8">
        <f>'posebni dio'!D55+'posebni dio'!D178</f>
        <v>0</v>
      </c>
      <c r="H56" s="8">
        <f>F56+G56</f>
        <v>7963</v>
      </c>
      <c r="I56" s="34">
        <f t="shared" si="0"/>
        <v>100</v>
      </c>
    </row>
    <row r="57" spans="1:9" s="60" customFormat="1" ht="13.5" customHeight="1">
      <c r="A57" s="99"/>
      <c r="B57" s="94">
        <v>35</v>
      </c>
      <c r="C57" s="94"/>
      <c r="D57" s="118"/>
      <c r="E57" s="293" t="s">
        <v>229</v>
      </c>
      <c r="F57" s="2">
        <f t="shared" ref="F57:H58" si="5">F58</f>
        <v>223080</v>
      </c>
      <c r="G57" s="2">
        <f t="shared" si="5"/>
        <v>0</v>
      </c>
      <c r="H57" s="2">
        <f t="shared" si="5"/>
        <v>223080</v>
      </c>
      <c r="I57" s="249">
        <f t="shared" si="0"/>
        <v>100</v>
      </c>
    </row>
    <row r="58" spans="1:9" s="60" customFormat="1" ht="13.5" customHeight="1">
      <c r="A58" s="99"/>
      <c r="B58" s="121"/>
      <c r="C58" s="94">
        <v>351</v>
      </c>
      <c r="D58" s="118"/>
      <c r="E58" s="293" t="s">
        <v>230</v>
      </c>
      <c r="F58" s="2">
        <f t="shared" si="5"/>
        <v>223080</v>
      </c>
      <c r="G58" s="2">
        <f t="shared" si="5"/>
        <v>0</v>
      </c>
      <c r="H58" s="2">
        <f t="shared" si="5"/>
        <v>223080</v>
      </c>
      <c r="I58" s="249">
        <f t="shared" si="0"/>
        <v>100</v>
      </c>
    </row>
    <row r="59" spans="1:9" s="60" customFormat="1" ht="13.5" customHeight="1">
      <c r="A59" s="99"/>
      <c r="B59" s="121"/>
      <c r="C59" s="121"/>
      <c r="D59" s="100">
        <v>3512</v>
      </c>
      <c r="E59" s="294" t="s">
        <v>230</v>
      </c>
      <c r="F59" s="13">
        <v>223080</v>
      </c>
      <c r="G59" s="8">
        <f>'posebni dio'!D154</f>
        <v>0</v>
      </c>
      <c r="H59" s="8">
        <f>F59+G59</f>
        <v>223080</v>
      </c>
      <c r="I59" s="34">
        <f t="shared" si="0"/>
        <v>100</v>
      </c>
    </row>
    <row r="60" spans="1:9" s="60" customFormat="1" ht="13.5" customHeight="1">
      <c r="A60" s="99"/>
      <c r="B60" s="98">
        <v>36</v>
      </c>
      <c r="C60" s="93"/>
      <c r="D60" s="260"/>
      <c r="E60" s="39" t="s">
        <v>199</v>
      </c>
      <c r="F60" s="95">
        <f>F63+F61+F68</f>
        <v>15592275</v>
      </c>
      <c r="G60" s="95">
        <f>G63+G61+G68</f>
        <v>125000</v>
      </c>
      <c r="H60" s="95">
        <f>H63+H61+H68</f>
        <v>15717275</v>
      </c>
      <c r="I60" s="249">
        <f t="shared" si="0"/>
        <v>100.8016790365742</v>
      </c>
    </row>
    <row r="61" spans="1:9" s="60" customFormat="1" ht="13.5" customHeight="1">
      <c r="A61" s="99"/>
      <c r="B61" s="102"/>
      <c r="C61" s="129">
        <v>361</v>
      </c>
      <c r="D61" s="260"/>
      <c r="E61" s="6" t="s">
        <v>211</v>
      </c>
      <c r="F61" s="95">
        <f>F62</f>
        <v>929060</v>
      </c>
      <c r="G61" s="95">
        <f>G62</f>
        <v>0</v>
      </c>
      <c r="H61" s="95">
        <f>H62</f>
        <v>929060</v>
      </c>
      <c r="I61" s="249">
        <f t="shared" si="0"/>
        <v>100</v>
      </c>
    </row>
    <row r="62" spans="1:9" s="60" customFormat="1" ht="13.5" customHeight="1">
      <c r="A62" s="99"/>
      <c r="B62" s="98"/>
      <c r="C62" s="96"/>
      <c r="D62" s="103">
        <v>3612</v>
      </c>
      <c r="E62" s="33" t="s">
        <v>212</v>
      </c>
      <c r="F62" s="13">
        <v>929060</v>
      </c>
      <c r="G62" s="8">
        <f>'posebni dio'!D216</f>
        <v>0</v>
      </c>
      <c r="H62" s="8">
        <f>F62+G62</f>
        <v>929060</v>
      </c>
      <c r="I62" s="34">
        <f t="shared" si="0"/>
        <v>100</v>
      </c>
    </row>
    <row r="63" spans="1:9" s="60" customFormat="1" ht="13.5" customHeight="1">
      <c r="A63" s="99"/>
      <c r="B63" s="93"/>
      <c r="C63" s="98">
        <v>363</v>
      </c>
      <c r="D63" s="260"/>
      <c r="E63" s="257" t="s">
        <v>155</v>
      </c>
      <c r="F63" s="95">
        <f>F65+F64</f>
        <v>13999601</v>
      </c>
      <c r="G63" s="95">
        <f>G65+G64</f>
        <v>125000</v>
      </c>
      <c r="H63" s="95">
        <f>H65+H64</f>
        <v>14124601</v>
      </c>
      <c r="I63" s="249">
        <f t="shared" si="0"/>
        <v>100.89288259001097</v>
      </c>
    </row>
    <row r="64" spans="1:9" s="60" customFormat="1" ht="13.5" customHeight="1">
      <c r="A64" s="99"/>
      <c r="B64" s="93"/>
      <c r="C64" s="98"/>
      <c r="D64" s="156">
        <v>3631</v>
      </c>
      <c r="E64" s="256" t="s">
        <v>184</v>
      </c>
      <c r="F64" s="13">
        <v>9473754</v>
      </c>
      <c r="G64" s="8">
        <f>'posebni dio'!D181+'posebni dio'!D200+'posebni dio'!D208</f>
        <v>-366745</v>
      </c>
      <c r="H64" s="8">
        <f>F64+G64</f>
        <v>9107009</v>
      </c>
      <c r="I64" s="34">
        <f t="shared" si="0"/>
        <v>96.128831295387243</v>
      </c>
    </row>
    <row r="65" spans="1:9" s="60" customFormat="1" ht="13.5" customHeight="1">
      <c r="A65" s="99"/>
      <c r="B65" s="93"/>
      <c r="C65" s="98"/>
      <c r="D65" s="156" t="s">
        <v>20</v>
      </c>
      <c r="E65" s="156" t="s">
        <v>147</v>
      </c>
      <c r="F65" s="13">
        <v>4525847</v>
      </c>
      <c r="G65" s="8">
        <f>'posebni dio'!D209+'posebni dio'!D218+'posebni dio'!D253+'posebni dio'!D289</f>
        <v>491745</v>
      </c>
      <c r="H65" s="8">
        <f>F65+G65</f>
        <v>5017592</v>
      </c>
      <c r="I65" s="34">
        <f t="shared" si="0"/>
        <v>110.8652590332815</v>
      </c>
    </row>
    <row r="66" spans="1:9" s="60" customFormat="1" ht="13.5" customHeight="1">
      <c r="A66" s="99"/>
      <c r="B66" s="93"/>
      <c r="C66" s="94">
        <v>366</v>
      </c>
      <c r="D66" s="257"/>
      <c r="E66" s="257" t="s">
        <v>225</v>
      </c>
      <c r="F66" s="2">
        <f>F67</f>
        <v>0</v>
      </c>
      <c r="G66" s="2">
        <f>G67</f>
        <v>0</v>
      </c>
      <c r="H66" s="2">
        <f>H67</f>
        <v>0</v>
      </c>
      <c r="I66" s="249">
        <v>0</v>
      </c>
    </row>
    <row r="67" spans="1:9" s="60" customFormat="1" ht="13.5" customHeight="1">
      <c r="A67" s="99"/>
      <c r="B67" s="93"/>
      <c r="C67" s="98"/>
      <c r="D67" s="156">
        <v>3662</v>
      </c>
      <c r="E67" s="156" t="s">
        <v>226</v>
      </c>
      <c r="F67" s="8">
        <v>0</v>
      </c>
      <c r="G67" s="8">
        <f>'posebni dio'!D220</f>
        <v>0</v>
      </c>
      <c r="H67" s="8">
        <f>F67+G67</f>
        <v>0</v>
      </c>
      <c r="I67" s="34">
        <v>0</v>
      </c>
    </row>
    <row r="68" spans="1:9" s="60" customFormat="1" ht="13.5" customHeight="1">
      <c r="A68" s="99"/>
      <c r="B68" s="93"/>
      <c r="C68" s="94">
        <v>368</v>
      </c>
      <c r="D68" s="257"/>
      <c r="E68" s="257" t="s">
        <v>223</v>
      </c>
      <c r="F68" s="2">
        <f>F69</f>
        <v>663614</v>
      </c>
      <c r="G68" s="2">
        <f>G69</f>
        <v>0</v>
      </c>
      <c r="H68" s="2">
        <f>H69</f>
        <v>663614</v>
      </c>
      <c r="I68" s="249">
        <f t="shared" si="0"/>
        <v>100</v>
      </c>
    </row>
    <row r="69" spans="1:9" s="60" customFormat="1" ht="25.5">
      <c r="A69" s="99"/>
      <c r="B69" s="93"/>
      <c r="C69" s="94"/>
      <c r="D69" s="157">
        <v>3682</v>
      </c>
      <c r="E69" s="261" t="s">
        <v>224</v>
      </c>
      <c r="F69" s="13">
        <v>663614</v>
      </c>
      <c r="G69" s="8">
        <f>'posebni dio'!D261</f>
        <v>0</v>
      </c>
      <c r="H69" s="8">
        <f>F69+G69</f>
        <v>663614</v>
      </c>
      <c r="I69" s="34">
        <f t="shared" ref="I69:I99" si="6">H69/F69*100</f>
        <v>100</v>
      </c>
    </row>
    <row r="70" spans="1:9" s="60" customFormat="1" ht="14.25" customHeight="1">
      <c r="A70" s="99"/>
      <c r="B70" s="94">
        <v>38</v>
      </c>
      <c r="C70" s="93"/>
      <c r="D70" s="255"/>
      <c r="E70" s="155" t="s">
        <v>85</v>
      </c>
      <c r="F70" s="95">
        <f>F71+F73+F75</f>
        <v>644795261</v>
      </c>
      <c r="G70" s="95">
        <f>G71+G73+G75</f>
        <v>2530199</v>
      </c>
      <c r="H70" s="95">
        <f>H71+H73+H75</f>
        <v>647325460</v>
      </c>
      <c r="I70" s="249">
        <f t="shared" si="6"/>
        <v>100.39240347332516</v>
      </c>
    </row>
    <row r="71" spans="1:9" s="60" customFormat="1" ht="13.5" customHeight="1">
      <c r="A71" s="99"/>
      <c r="B71" s="93"/>
      <c r="C71" s="94">
        <v>381</v>
      </c>
      <c r="D71" s="255"/>
      <c r="E71" s="155" t="s">
        <v>56</v>
      </c>
      <c r="F71" s="95">
        <f>F72</f>
        <v>26545</v>
      </c>
      <c r="G71" s="95">
        <f>G72</f>
        <v>0</v>
      </c>
      <c r="H71" s="95">
        <f>H72</f>
        <v>26545</v>
      </c>
      <c r="I71" s="249">
        <f t="shared" si="6"/>
        <v>100</v>
      </c>
    </row>
    <row r="72" spans="1:9" s="60" customFormat="1" ht="13.5" customHeight="1">
      <c r="A72" s="99"/>
      <c r="B72" s="93"/>
      <c r="C72" s="93"/>
      <c r="D72" s="128">
        <v>3811</v>
      </c>
      <c r="E72" s="200" t="s">
        <v>21</v>
      </c>
      <c r="F72" s="13">
        <v>26545</v>
      </c>
      <c r="G72" s="8">
        <f>'posebni dio'!D58+'posebni dio'!D157</f>
        <v>0</v>
      </c>
      <c r="H72" s="8">
        <f>F72+G72</f>
        <v>26545</v>
      </c>
      <c r="I72" s="34">
        <f t="shared" si="6"/>
        <v>100</v>
      </c>
    </row>
    <row r="73" spans="1:9" s="60" customFormat="1" ht="13.5" customHeight="1">
      <c r="A73" s="99"/>
      <c r="B73" s="93"/>
      <c r="C73" s="94">
        <v>383</v>
      </c>
      <c r="D73" s="255"/>
      <c r="E73" s="155" t="s">
        <v>86</v>
      </c>
      <c r="F73" s="95">
        <f>F74</f>
        <v>212357</v>
      </c>
      <c r="G73" s="95">
        <f>G74</f>
        <v>0</v>
      </c>
      <c r="H73" s="95">
        <f>H74</f>
        <v>212357</v>
      </c>
      <c r="I73" s="249">
        <f t="shared" si="6"/>
        <v>100</v>
      </c>
    </row>
    <row r="74" spans="1:9" s="60" customFormat="1" ht="13.5" customHeight="1">
      <c r="A74" s="99"/>
      <c r="B74" s="93"/>
      <c r="C74" s="93"/>
      <c r="D74" s="128">
        <v>3831</v>
      </c>
      <c r="E74" s="200" t="s">
        <v>87</v>
      </c>
      <c r="F74" s="13">
        <v>212357</v>
      </c>
      <c r="G74" s="8">
        <f>'posebni dio'!D136+'posebni dio'!D203</f>
        <v>0</v>
      </c>
      <c r="H74" s="8">
        <f>F74+G74</f>
        <v>212357</v>
      </c>
      <c r="I74" s="34">
        <f t="shared" si="6"/>
        <v>100</v>
      </c>
    </row>
    <row r="75" spans="1:9" s="60" customFormat="1" ht="13.5" customHeight="1">
      <c r="A75" s="99"/>
      <c r="B75" s="93"/>
      <c r="C75" s="94">
        <v>386</v>
      </c>
      <c r="D75" s="262"/>
      <c r="E75" s="155" t="s">
        <v>88</v>
      </c>
      <c r="F75" s="95">
        <f>F76+F77</f>
        <v>644556359</v>
      </c>
      <c r="G75" s="95">
        <f>G76+G77</f>
        <v>2530199</v>
      </c>
      <c r="H75" s="95">
        <f>H76+H77</f>
        <v>647086558</v>
      </c>
      <c r="I75" s="249">
        <f t="shared" si="6"/>
        <v>100.3925489159591</v>
      </c>
    </row>
    <row r="76" spans="1:9" s="60" customFormat="1" ht="25.5">
      <c r="A76" s="99"/>
      <c r="B76" s="93"/>
      <c r="C76" s="93"/>
      <c r="D76" s="128">
        <v>3861</v>
      </c>
      <c r="E76" s="263" t="s">
        <v>191</v>
      </c>
      <c r="F76" s="13">
        <v>328472628</v>
      </c>
      <c r="G76" s="8">
        <f>'posebni dio'!D223+'posebni dio'!D231+'posebni dio'!D237+'posebni dio'!D243+'posebni dio'!D264+'posebni dio'!D284</f>
        <v>2530199</v>
      </c>
      <c r="H76" s="8">
        <f>F76+G76</f>
        <v>331002827</v>
      </c>
      <c r="I76" s="34">
        <f t="shared" si="6"/>
        <v>100.77029219006948</v>
      </c>
    </row>
    <row r="77" spans="1:9" s="60" customFormat="1">
      <c r="A77" s="99"/>
      <c r="B77" s="93"/>
      <c r="C77" s="93"/>
      <c r="D77" s="128">
        <v>3864</v>
      </c>
      <c r="E77" s="263" t="s">
        <v>270</v>
      </c>
      <c r="F77" s="13">
        <v>316083731</v>
      </c>
      <c r="G77" s="8">
        <f>'posebni dio'!D232+'posebni dio'!D238+'posebni dio'!D265</f>
        <v>0</v>
      </c>
      <c r="H77" s="8">
        <f>F77+G77</f>
        <v>316083731</v>
      </c>
      <c r="I77" s="34">
        <f t="shared" si="6"/>
        <v>100</v>
      </c>
    </row>
    <row r="78" spans="1:9" s="60" customFormat="1" ht="13.5" customHeight="1">
      <c r="A78" s="99"/>
      <c r="B78" s="93"/>
      <c r="C78" s="93"/>
      <c r="D78" s="255"/>
      <c r="E78" s="264"/>
      <c r="F78" s="2"/>
      <c r="G78" s="2"/>
      <c r="H78" s="2"/>
      <c r="I78" s="34"/>
    </row>
    <row r="79" spans="1:9" s="60" customFormat="1" ht="13.5" customHeight="1">
      <c r="A79" s="92">
        <v>4</v>
      </c>
      <c r="B79" s="93"/>
      <c r="C79" s="93"/>
      <c r="D79" s="253"/>
      <c r="E79" s="257" t="s">
        <v>89</v>
      </c>
      <c r="F79" s="2">
        <f>F80+F83+F97</f>
        <v>86628479</v>
      </c>
      <c r="G79" s="2">
        <f>G80+G83+G97</f>
        <v>1180000</v>
      </c>
      <c r="H79" s="2">
        <f>H80+H83+H97</f>
        <v>87808479</v>
      </c>
      <c r="I79" s="249">
        <f t="shared" si="6"/>
        <v>101.36213865650348</v>
      </c>
    </row>
    <row r="80" spans="1:9" s="60" customFormat="1" ht="13.5" customHeight="1">
      <c r="A80" s="99"/>
      <c r="B80" s="98">
        <v>41</v>
      </c>
      <c r="C80" s="98"/>
      <c r="D80" s="265"/>
      <c r="E80" s="257" t="s">
        <v>197</v>
      </c>
      <c r="F80" s="2">
        <f t="shared" ref="F80:H81" si="7">F81</f>
        <v>2389012</v>
      </c>
      <c r="G80" s="2">
        <f t="shared" si="7"/>
        <v>0</v>
      </c>
      <c r="H80" s="2">
        <f t="shared" si="7"/>
        <v>2389012</v>
      </c>
      <c r="I80" s="249">
        <f t="shared" si="6"/>
        <v>100</v>
      </c>
    </row>
    <row r="81" spans="1:9" s="60" customFormat="1" ht="13.5">
      <c r="A81" s="99"/>
      <c r="B81" s="98"/>
      <c r="C81" s="98">
        <v>411</v>
      </c>
      <c r="D81" s="265"/>
      <c r="E81" s="155" t="s">
        <v>90</v>
      </c>
      <c r="F81" s="2">
        <f t="shared" si="7"/>
        <v>2389012</v>
      </c>
      <c r="G81" s="2">
        <f t="shared" si="7"/>
        <v>0</v>
      </c>
      <c r="H81" s="2">
        <f t="shared" si="7"/>
        <v>2389012</v>
      </c>
      <c r="I81" s="249">
        <f t="shared" si="6"/>
        <v>100</v>
      </c>
    </row>
    <row r="82" spans="1:9" s="60" customFormat="1" ht="12.75" customHeight="1">
      <c r="A82" s="99"/>
      <c r="B82" s="98"/>
      <c r="C82" s="98"/>
      <c r="D82" s="128">
        <v>4111</v>
      </c>
      <c r="E82" s="128" t="s">
        <v>59</v>
      </c>
      <c r="F82" s="13">
        <v>2389012</v>
      </c>
      <c r="G82" s="7">
        <f>'posebni dio'!D248</f>
        <v>0</v>
      </c>
      <c r="H82" s="7">
        <f>F82+G82</f>
        <v>2389012</v>
      </c>
      <c r="I82" s="34">
        <f t="shared" si="6"/>
        <v>100</v>
      </c>
    </row>
    <row r="83" spans="1:9" s="60" customFormat="1" ht="12.75" customHeight="1">
      <c r="A83" s="99"/>
      <c r="B83" s="98">
        <v>42</v>
      </c>
      <c r="C83" s="93"/>
      <c r="D83" s="255"/>
      <c r="E83" s="257" t="s">
        <v>22</v>
      </c>
      <c r="F83" s="2">
        <f>F84+F87+F95+F92</f>
        <v>44860477</v>
      </c>
      <c r="G83" s="2">
        <f>G84+G87+G95+G92</f>
        <v>1180000</v>
      </c>
      <c r="H83" s="2">
        <f>H84+H87+H95+H92</f>
        <v>46040477</v>
      </c>
      <c r="I83" s="249">
        <f t="shared" si="6"/>
        <v>102.63037773762413</v>
      </c>
    </row>
    <row r="84" spans="1:9" s="60" customFormat="1" ht="13.5" customHeight="1">
      <c r="A84" s="99"/>
      <c r="B84" s="93"/>
      <c r="C84" s="98">
        <v>421</v>
      </c>
      <c r="D84" s="255"/>
      <c r="E84" s="155" t="s">
        <v>23</v>
      </c>
      <c r="F84" s="2">
        <f>F85+F86</f>
        <v>39730741</v>
      </c>
      <c r="G84" s="2">
        <f>G85+G86</f>
        <v>-8234653</v>
      </c>
      <c r="H84" s="2">
        <f>H85+H86</f>
        <v>31496088</v>
      </c>
      <c r="I84" s="249">
        <f t="shared" si="6"/>
        <v>79.273849939018248</v>
      </c>
    </row>
    <row r="85" spans="1:9" s="60" customFormat="1" ht="13.5" customHeight="1">
      <c r="A85" s="99"/>
      <c r="B85" s="93"/>
      <c r="C85" s="98"/>
      <c r="D85" s="156" t="s">
        <v>24</v>
      </c>
      <c r="E85" s="157" t="s">
        <v>25</v>
      </c>
      <c r="F85" s="13">
        <v>3128144</v>
      </c>
      <c r="G85" s="13">
        <f>'posebni dio'!D84</f>
        <v>380000</v>
      </c>
      <c r="H85" s="13">
        <f>F85+G85</f>
        <v>3508144</v>
      </c>
      <c r="I85" s="34">
        <f t="shared" si="6"/>
        <v>112.1477783631444</v>
      </c>
    </row>
    <row r="86" spans="1:9" s="60" customFormat="1" ht="13.5" customHeight="1">
      <c r="A86" s="99"/>
      <c r="B86" s="93"/>
      <c r="C86" s="93"/>
      <c r="D86" s="156" t="s">
        <v>26</v>
      </c>
      <c r="E86" s="157" t="s">
        <v>27</v>
      </c>
      <c r="F86" s="13">
        <v>36602597</v>
      </c>
      <c r="G86" s="7">
        <f>'posebni dio'!D256+'posebni dio'!D268</f>
        <v>-8614653</v>
      </c>
      <c r="H86" s="7">
        <f>F86+G86</f>
        <v>27987944</v>
      </c>
      <c r="I86" s="34">
        <f t="shared" si="6"/>
        <v>76.464366722394033</v>
      </c>
    </row>
    <row r="87" spans="1:9" s="60" customFormat="1">
      <c r="A87" s="99"/>
      <c r="B87" s="93"/>
      <c r="C87" s="98">
        <v>422</v>
      </c>
      <c r="D87" s="255"/>
      <c r="E87" s="155" t="s">
        <v>32</v>
      </c>
      <c r="F87" s="2">
        <f>SUM(F88:F91)</f>
        <v>3935230</v>
      </c>
      <c r="G87" s="2">
        <f>SUM(G88:G91)</f>
        <v>9414653</v>
      </c>
      <c r="H87" s="2">
        <f>SUM(H88:H91)</f>
        <v>13349883</v>
      </c>
      <c r="I87" s="249">
        <f t="shared" si="6"/>
        <v>339.24022229958604</v>
      </c>
    </row>
    <row r="88" spans="1:9" s="60" customFormat="1">
      <c r="A88" s="99"/>
      <c r="B88" s="93"/>
      <c r="C88" s="93"/>
      <c r="D88" s="104" t="s">
        <v>28</v>
      </c>
      <c r="E88" s="30" t="s">
        <v>29</v>
      </c>
      <c r="F88" s="13">
        <v>603888</v>
      </c>
      <c r="G88" s="7">
        <f>'posebni dio'!D63+'posebni dio'!D71+'posebni dio'!D270</f>
        <v>0</v>
      </c>
      <c r="H88" s="7">
        <f>F88+G88</f>
        <v>603888</v>
      </c>
      <c r="I88" s="34">
        <f t="shared" si="6"/>
        <v>100</v>
      </c>
    </row>
    <row r="89" spans="1:9" s="60" customFormat="1">
      <c r="A89" s="99"/>
      <c r="B89" s="93"/>
      <c r="C89" s="93"/>
      <c r="D89" s="156" t="s">
        <v>30</v>
      </c>
      <c r="E89" s="157" t="s">
        <v>31</v>
      </c>
      <c r="F89" s="13">
        <v>39817</v>
      </c>
      <c r="G89" s="7">
        <f>'posebni dio'!D64+'posebni dio'!D271</f>
        <v>0</v>
      </c>
      <c r="H89" s="7">
        <f>F89+G89</f>
        <v>39817</v>
      </c>
      <c r="I89" s="34">
        <f t="shared" si="6"/>
        <v>100</v>
      </c>
    </row>
    <row r="90" spans="1:9" s="60" customFormat="1" hidden="1">
      <c r="A90" s="99"/>
      <c r="B90" s="93"/>
      <c r="C90" s="93"/>
      <c r="D90" s="156">
        <v>4224</v>
      </c>
      <c r="E90" s="128" t="s">
        <v>126</v>
      </c>
      <c r="F90" s="13">
        <v>0</v>
      </c>
      <c r="G90" s="13"/>
      <c r="H90" s="13">
        <f>F90+G90</f>
        <v>0</v>
      </c>
      <c r="I90" s="34" t="e">
        <f t="shared" si="6"/>
        <v>#DIV/0!</v>
      </c>
    </row>
    <row r="91" spans="1:9" s="60" customFormat="1">
      <c r="A91" s="99"/>
      <c r="B91" s="93"/>
      <c r="C91" s="93"/>
      <c r="D91" s="156" t="s">
        <v>33</v>
      </c>
      <c r="E91" s="157" t="s">
        <v>1</v>
      </c>
      <c r="F91" s="13">
        <v>3291525</v>
      </c>
      <c r="G91" s="13">
        <f>'posebni dio'!D66+'posebni dio'!D272</f>
        <v>9414653</v>
      </c>
      <c r="H91" s="13">
        <f>F91+G91</f>
        <v>12706178</v>
      </c>
      <c r="I91" s="34">
        <f t="shared" si="6"/>
        <v>386.02708470997482</v>
      </c>
    </row>
    <row r="92" spans="1:9" s="60" customFormat="1" hidden="1">
      <c r="A92" s="99"/>
      <c r="B92" s="93"/>
      <c r="C92" s="98">
        <v>423</v>
      </c>
      <c r="D92" s="255"/>
      <c r="E92" s="155" t="s">
        <v>34</v>
      </c>
      <c r="F92" s="2">
        <f>SUM(F93:F94)</f>
        <v>0</v>
      </c>
      <c r="G92" s="2">
        <f>SUM(G93:G94)</f>
        <v>0</v>
      </c>
      <c r="H92" s="2">
        <f>SUM(H93:H94)</f>
        <v>0</v>
      </c>
      <c r="I92" s="249" t="e">
        <f t="shared" si="6"/>
        <v>#DIV/0!</v>
      </c>
    </row>
    <row r="93" spans="1:9" s="60" customFormat="1" hidden="1">
      <c r="A93" s="99"/>
      <c r="B93" s="93"/>
      <c r="C93" s="102"/>
      <c r="D93" s="158">
        <v>4231</v>
      </c>
      <c r="E93" s="97" t="s">
        <v>207</v>
      </c>
      <c r="F93" s="13">
        <v>0</v>
      </c>
      <c r="G93" s="13">
        <v>0</v>
      </c>
      <c r="H93" s="13">
        <f>F93+G93</f>
        <v>0</v>
      </c>
      <c r="I93" s="34" t="e">
        <f t="shared" si="6"/>
        <v>#DIV/0!</v>
      </c>
    </row>
    <row r="94" spans="1:9" s="60" customFormat="1" hidden="1">
      <c r="A94" s="99"/>
      <c r="B94" s="93"/>
      <c r="C94" s="93"/>
      <c r="D94" s="157">
        <v>4233</v>
      </c>
      <c r="E94" s="157" t="s">
        <v>183</v>
      </c>
      <c r="F94" s="13">
        <v>0</v>
      </c>
      <c r="G94" s="13">
        <v>0</v>
      </c>
      <c r="H94" s="13">
        <f>F94+G94</f>
        <v>0</v>
      </c>
      <c r="I94" s="34" t="e">
        <f t="shared" si="6"/>
        <v>#DIV/0!</v>
      </c>
    </row>
    <row r="95" spans="1:9" s="60" customFormat="1">
      <c r="A95" s="105"/>
      <c r="B95" s="94"/>
      <c r="C95" s="94">
        <v>426</v>
      </c>
      <c r="D95" s="257"/>
      <c r="E95" s="26" t="s">
        <v>123</v>
      </c>
      <c r="F95" s="2">
        <f>F96</f>
        <v>1194506</v>
      </c>
      <c r="G95" s="2">
        <f>G96</f>
        <v>0</v>
      </c>
      <c r="H95" s="2">
        <f>H96</f>
        <v>1194506</v>
      </c>
      <c r="I95" s="249">
        <f t="shared" si="6"/>
        <v>100</v>
      </c>
    </row>
    <row r="96" spans="1:9" s="60" customFormat="1">
      <c r="A96" s="99"/>
      <c r="B96" s="93"/>
      <c r="C96" s="93"/>
      <c r="D96" s="106">
        <v>4262</v>
      </c>
      <c r="E96" s="1" t="s">
        <v>122</v>
      </c>
      <c r="F96" s="13">
        <v>1194506</v>
      </c>
      <c r="G96" s="13">
        <f>'posebni dio'!D73</f>
        <v>0</v>
      </c>
      <c r="H96" s="13">
        <f>F96+G96</f>
        <v>1194506</v>
      </c>
      <c r="I96" s="34">
        <f t="shared" si="6"/>
        <v>100</v>
      </c>
    </row>
    <row r="97" spans="1:10" s="60" customFormat="1">
      <c r="A97" s="99"/>
      <c r="B97" s="98">
        <v>45</v>
      </c>
      <c r="C97" s="93"/>
      <c r="D97" s="107"/>
      <c r="E97" s="26" t="s">
        <v>35</v>
      </c>
      <c r="F97" s="2">
        <f t="shared" ref="F97:H98" si="8">F98</f>
        <v>39378990</v>
      </c>
      <c r="G97" s="2">
        <f t="shared" si="8"/>
        <v>0</v>
      </c>
      <c r="H97" s="2">
        <f t="shared" si="8"/>
        <v>39378990</v>
      </c>
      <c r="I97" s="249">
        <f t="shared" si="6"/>
        <v>100</v>
      </c>
    </row>
    <row r="98" spans="1:10" s="60" customFormat="1">
      <c r="A98" s="99"/>
      <c r="B98" s="93"/>
      <c r="C98" s="98">
        <v>451</v>
      </c>
      <c r="D98" s="107"/>
      <c r="E98" s="155" t="s">
        <v>0</v>
      </c>
      <c r="F98" s="2">
        <f t="shared" si="8"/>
        <v>39378990</v>
      </c>
      <c r="G98" s="2">
        <f t="shared" si="8"/>
        <v>0</v>
      </c>
      <c r="H98" s="2">
        <f t="shared" si="8"/>
        <v>39378990</v>
      </c>
      <c r="I98" s="249">
        <f t="shared" si="6"/>
        <v>100</v>
      </c>
      <c r="J98" s="62"/>
    </row>
    <row r="99" spans="1:10" s="62" customFormat="1">
      <c r="A99" s="108"/>
      <c r="B99" s="109"/>
      <c r="C99" s="110"/>
      <c r="D99" s="266" t="s">
        <v>36</v>
      </c>
      <c r="E99" s="267" t="s">
        <v>0</v>
      </c>
      <c r="F99" s="268">
        <v>39378990</v>
      </c>
      <c r="G99" s="268">
        <f>'posebni dio'!D226</f>
        <v>0</v>
      </c>
      <c r="H99" s="268">
        <f>F99+G99</f>
        <v>39378990</v>
      </c>
      <c r="I99" s="298">
        <f t="shared" si="6"/>
        <v>100</v>
      </c>
      <c r="J99" s="60"/>
    </row>
    <row r="100" spans="1:10" s="60" customFormat="1">
      <c r="A100" s="111"/>
      <c r="B100" s="111"/>
      <c r="C100" s="111"/>
      <c r="D100" s="111"/>
    </row>
    <row r="101" spans="1:10" s="60" customFormat="1" ht="13.5" customHeight="1">
      <c r="A101" s="111"/>
      <c r="B101" s="111"/>
      <c r="C101" s="111"/>
      <c r="D101" s="111"/>
    </row>
    <row r="102" spans="1:10" s="60" customFormat="1" ht="12.75" customHeight="1">
      <c r="A102" s="111"/>
      <c r="B102" s="111"/>
      <c r="C102" s="111"/>
      <c r="D102" s="111"/>
    </row>
    <row r="103" spans="1:10" s="60" customFormat="1" ht="12.75" customHeight="1">
      <c r="A103" s="111"/>
      <c r="B103" s="111"/>
      <c r="C103" s="111"/>
      <c r="D103" s="111"/>
    </row>
    <row r="104" spans="1:10" s="60" customFormat="1">
      <c r="A104" s="111"/>
      <c r="B104" s="111"/>
      <c r="C104" s="111"/>
      <c r="D104" s="111"/>
    </row>
    <row r="105" spans="1:10" s="60" customFormat="1">
      <c r="A105" s="111"/>
      <c r="B105" s="111"/>
      <c r="C105" s="111"/>
      <c r="D105" s="111"/>
    </row>
    <row r="106" spans="1:10" s="60" customFormat="1">
      <c r="A106" s="111"/>
      <c r="B106" s="111"/>
      <c r="C106" s="111"/>
      <c r="D106" s="111"/>
    </row>
    <row r="107" spans="1:10" s="60" customFormat="1">
      <c r="A107" s="111"/>
      <c r="B107" s="111"/>
      <c r="C107" s="111"/>
      <c r="D107" s="111"/>
    </row>
    <row r="108" spans="1:10" s="60" customFormat="1">
      <c r="A108" s="111"/>
      <c r="B108" s="111"/>
      <c r="C108" s="111"/>
      <c r="D108" s="111"/>
    </row>
    <row r="109" spans="1:10" s="60" customFormat="1">
      <c r="A109" s="111"/>
      <c r="B109" s="111"/>
      <c r="C109" s="111"/>
      <c r="D109" s="111"/>
    </row>
    <row r="110" spans="1:10" s="60" customFormat="1">
      <c r="A110" s="111"/>
      <c r="B110" s="111"/>
      <c r="C110" s="111"/>
      <c r="D110" s="111"/>
    </row>
    <row r="111" spans="1:10" s="60" customFormat="1">
      <c r="A111" s="111"/>
      <c r="B111" s="111"/>
      <c r="C111" s="111"/>
      <c r="D111" s="111"/>
    </row>
    <row r="112" spans="1:10" s="60" customFormat="1">
      <c r="A112" s="111"/>
      <c r="B112" s="111"/>
      <c r="C112" s="111"/>
      <c r="D112" s="111"/>
    </row>
    <row r="113" spans="1:4" s="60" customFormat="1">
      <c r="A113" s="111"/>
      <c r="B113" s="111"/>
      <c r="C113" s="111"/>
      <c r="D113" s="111"/>
    </row>
    <row r="114" spans="1:4" s="60" customFormat="1">
      <c r="A114" s="111"/>
      <c r="B114" s="111"/>
      <c r="C114" s="111"/>
      <c r="D114" s="111"/>
    </row>
    <row r="115" spans="1:4" s="60" customFormat="1">
      <c r="A115" s="111"/>
      <c r="B115" s="111"/>
      <c r="C115" s="111"/>
      <c r="D115" s="111"/>
    </row>
    <row r="116" spans="1:4" s="60" customFormat="1">
      <c r="A116" s="111"/>
      <c r="B116" s="111"/>
      <c r="C116" s="111"/>
      <c r="D116" s="111"/>
    </row>
    <row r="117" spans="1:4" s="60" customFormat="1">
      <c r="A117" s="111"/>
      <c r="B117" s="111"/>
      <c r="C117" s="111"/>
      <c r="D117" s="111"/>
    </row>
    <row r="118" spans="1:4" s="60" customFormat="1">
      <c r="A118" s="111"/>
      <c r="B118" s="111"/>
      <c r="C118" s="111"/>
      <c r="D118" s="111"/>
    </row>
    <row r="119" spans="1:4" s="60" customFormat="1">
      <c r="A119" s="111"/>
      <c r="B119" s="111"/>
      <c r="C119" s="111"/>
      <c r="D119" s="111"/>
    </row>
    <row r="120" spans="1:4" s="60" customFormat="1">
      <c r="A120" s="111"/>
      <c r="B120" s="111"/>
      <c r="C120" s="111"/>
      <c r="D120" s="111"/>
    </row>
    <row r="121" spans="1:4" s="60" customFormat="1">
      <c r="A121" s="111"/>
      <c r="B121" s="111"/>
      <c r="C121" s="111"/>
      <c r="D121" s="111"/>
    </row>
    <row r="122" spans="1:4" s="60" customFormat="1">
      <c r="A122" s="111"/>
      <c r="B122" s="111"/>
      <c r="C122" s="111"/>
      <c r="D122" s="111"/>
    </row>
    <row r="123" spans="1:4" s="60" customFormat="1">
      <c r="A123" s="111"/>
      <c r="B123" s="111"/>
      <c r="C123" s="111"/>
      <c r="D123" s="111"/>
    </row>
    <row r="124" spans="1:4" s="60" customFormat="1">
      <c r="A124" s="111"/>
      <c r="B124" s="111"/>
      <c r="C124" s="111"/>
      <c r="D124" s="111"/>
    </row>
    <row r="125" spans="1:4" s="60" customFormat="1">
      <c r="A125" s="111"/>
      <c r="B125" s="111"/>
      <c r="C125" s="111"/>
      <c r="D125" s="111"/>
    </row>
    <row r="126" spans="1:4" s="60" customFormat="1">
      <c r="A126" s="111"/>
      <c r="B126" s="111"/>
      <c r="C126" s="111"/>
      <c r="D126" s="111"/>
    </row>
    <row r="127" spans="1:4" s="60" customFormat="1">
      <c r="A127" s="111"/>
      <c r="B127" s="111"/>
      <c r="C127" s="111"/>
      <c r="D127" s="111"/>
    </row>
    <row r="128" spans="1:4" s="60" customFormat="1">
      <c r="A128" s="111"/>
      <c r="B128" s="111"/>
      <c r="C128" s="111"/>
      <c r="D128" s="111"/>
    </row>
    <row r="129" spans="1:4" s="60" customFormat="1">
      <c r="A129" s="111"/>
      <c r="B129" s="111"/>
      <c r="C129" s="111"/>
      <c r="D129" s="111"/>
    </row>
    <row r="130" spans="1:4" s="60" customFormat="1">
      <c r="A130" s="111"/>
      <c r="B130" s="111"/>
      <c r="C130" s="111"/>
      <c r="D130" s="111"/>
    </row>
    <row r="131" spans="1:4" s="60" customFormat="1">
      <c r="A131" s="111"/>
      <c r="B131" s="111"/>
      <c r="C131" s="111"/>
      <c r="D131" s="111"/>
    </row>
    <row r="132" spans="1:4" s="60" customFormat="1">
      <c r="A132" s="111"/>
      <c r="B132" s="111"/>
      <c r="C132" s="111"/>
      <c r="D132" s="111"/>
    </row>
    <row r="133" spans="1:4" s="60" customFormat="1">
      <c r="A133" s="111"/>
      <c r="B133" s="111"/>
      <c r="C133" s="111"/>
      <c r="D133" s="111"/>
    </row>
    <row r="134" spans="1:4" s="60" customFormat="1">
      <c r="A134" s="111"/>
      <c r="B134" s="111"/>
      <c r="C134" s="111"/>
      <c r="D134" s="111"/>
    </row>
    <row r="135" spans="1:4" s="60" customFormat="1">
      <c r="A135" s="111"/>
      <c r="B135" s="111"/>
      <c r="C135" s="111"/>
      <c r="D135" s="111"/>
    </row>
    <row r="136" spans="1:4" s="60" customFormat="1">
      <c r="A136" s="111"/>
      <c r="B136" s="111"/>
      <c r="C136" s="111"/>
      <c r="D136" s="111"/>
    </row>
    <row r="137" spans="1:4" s="60" customFormat="1">
      <c r="A137" s="111"/>
      <c r="B137" s="111"/>
      <c r="C137" s="111"/>
      <c r="D137" s="111"/>
    </row>
    <row r="138" spans="1:4" s="60" customFormat="1">
      <c r="A138" s="111"/>
      <c r="B138" s="111"/>
      <c r="C138" s="111"/>
      <c r="D138" s="111"/>
    </row>
    <row r="139" spans="1:4" s="60" customFormat="1">
      <c r="A139" s="111"/>
      <c r="B139" s="111"/>
      <c r="C139" s="111"/>
      <c r="D139" s="111"/>
    </row>
    <row r="140" spans="1:4" s="60" customFormat="1">
      <c r="A140" s="111"/>
      <c r="B140" s="111"/>
      <c r="C140" s="111"/>
      <c r="D140" s="111"/>
    </row>
    <row r="141" spans="1:4" s="60" customFormat="1">
      <c r="A141" s="111"/>
      <c r="B141" s="111"/>
      <c r="C141" s="111"/>
      <c r="D141" s="111"/>
    </row>
    <row r="142" spans="1:4" s="60" customFormat="1">
      <c r="A142" s="111"/>
      <c r="B142" s="111"/>
      <c r="C142" s="111"/>
      <c r="D142" s="111"/>
    </row>
    <row r="143" spans="1:4" s="60" customFormat="1">
      <c r="A143" s="111"/>
      <c r="B143" s="111"/>
      <c r="C143" s="111"/>
      <c r="D143" s="111"/>
    </row>
    <row r="144" spans="1:4" s="60" customFormat="1">
      <c r="A144" s="111"/>
      <c r="B144" s="111"/>
      <c r="C144" s="111"/>
      <c r="D144" s="111"/>
    </row>
    <row r="145" spans="1:4" s="60" customFormat="1">
      <c r="A145" s="111"/>
      <c r="B145" s="111"/>
      <c r="C145" s="111"/>
      <c r="D145" s="111"/>
    </row>
    <row r="146" spans="1:4" s="60" customFormat="1">
      <c r="A146" s="111"/>
      <c r="B146" s="111"/>
      <c r="C146" s="111"/>
      <c r="D146" s="111"/>
    </row>
    <row r="147" spans="1:4" s="60" customFormat="1">
      <c r="A147" s="111"/>
      <c r="B147" s="111"/>
      <c r="C147" s="111"/>
      <c r="D147" s="111"/>
    </row>
    <row r="148" spans="1:4" s="60" customFormat="1">
      <c r="A148" s="111"/>
      <c r="B148" s="111"/>
      <c r="C148" s="111"/>
      <c r="D148" s="111"/>
    </row>
    <row r="149" spans="1:4" s="60" customFormat="1">
      <c r="A149" s="111"/>
      <c r="B149" s="111"/>
      <c r="C149" s="111"/>
      <c r="D149" s="111"/>
    </row>
    <row r="150" spans="1:4" s="60" customFormat="1">
      <c r="A150" s="111"/>
      <c r="B150" s="111"/>
      <c r="C150" s="111"/>
      <c r="D150" s="111"/>
    </row>
    <row r="151" spans="1:4" s="60" customFormat="1">
      <c r="A151" s="111"/>
      <c r="B151" s="111"/>
      <c r="C151" s="111"/>
      <c r="D151" s="111"/>
    </row>
    <row r="152" spans="1:4" s="60" customFormat="1">
      <c r="A152" s="111"/>
      <c r="B152" s="111"/>
      <c r="C152" s="111"/>
      <c r="D152" s="111"/>
    </row>
    <row r="153" spans="1:4" s="60" customFormat="1">
      <c r="A153" s="111"/>
      <c r="B153" s="111"/>
      <c r="C153" s="111"/>
      <c r="D153" s="111"/>
    </row>
    <row r="154" spans="1:4" s="60" customFormat="1">
      <c r="A154" s="111"/>
      <c r="B154" s="111"/>
      <c r="C154" s="111"/>
      <c r="D154" s="111"/>
    </row>
    <row r="155" spans="1:4" s="60" customFormat="1">
      <c r="A155" s="111"/>
      <c r="B155" s="111"/>
      <c r="C155" s="111"/>
      <c r="D155" s="111"/>
    </row>
    <row r="156" spans="1:4" s="60" customFormat="1">
      <c r="A156" s="111"/>
      <c r="B156" s="111"/>
      <c r="C156" s="111"/>
      <c r="D156" s="111"/>
    </row>
    <row r="157" spans="1:4" s="60" customFormat="1">
      <c r="A157" s="111"/>
      <c r="B157" s="111"/>
      <c r="C157" s="111"/>
      <c r="D157" s="111"/>
    </row>
    <row r="158" spans="1:4" s="60" customFormat="1">
      <c r="A158" s="111"/>
      <c r="B158" s="111"/>
      <c r="C158" s="111"/>
      <c r="D158" s="111"/>
    </row>
    <row r="159" spans="1:4" s="60" customFormat="1">
      <c r="A159" s="111"/>
      <c r="B159" s="111"/>
      <c r="C159" s="111"/>
      <c r="D159" s="111"/>
    </row>
    <row r="160" spans="1:4" s="60" customFormat="1">
      <c r="A160" s="111"/>
      <c r="B160" s="111"/>
      <c r="C160" s="111"/>
      <c r="D160" s="111"/>
    </row>
    <row r="161" spans="1:4" s="60" customFormat="1">
      <c r="A161" s="111"/>
      <c r="B161" s="111"/>
      <c r="C161" s="111"/>
      <c r="D161" s="111"/>
    </row>
    <row r="162" spans="1:4" s="60" customFormat="1">
      <c r="A162" s="111"/>
      <c r="B162" s="111"/>
      <c r="C162" s="111"/>
      <c r="D162" s="111"/>
    </row>
    <row r="163" spans="1:4" s="60" customFormat="1">
      <c r="A163" s="111"/>
      <c r="B163" s="111"/>
      <c r="C163" s="111"/>
      <c r="D163" s="111"/>
    </row>
    <row r="164" spans="1:4" s="60" customFormat="1">
      <c r="A164" s="111"/>
      <c r="B164" s="111"/>
      <c r="C164" s="111"/>
      <c r="D164" s="111"/>
    </row>
    <row r="165" spans="1:4" s="60" customFormat="1">
      <c r="A165" s="111"/>
      <c r="B165" s="111"/>
      <c r="C165" s="111"/>
      <c r="D165" s="111"/>
    </row>
    <row r="166" spans="1:4" s="60" customFormat="1">
      <c r="A166" s="111"/>
      <c r="B166" s="111"/>
      <c r="C166" s="111"/>
      <c r="D166" s="111"/>
    </row>
    <row r="167" spans="1:4" s="60" customFormat="1">
      <c r="A167" s="111"/>
      <c r="B167" s="111"/>
      <c r="C167" s="111"/>
      <c r="D167" s="111"/>
    </row>
    <row r="168" spans="1:4" s="60" customFormat="1">
      <c r="A168" s="111"/>
      <c r="B168" s="111"/>
      <c r="C168" s="111"/>
      <c r="D168" s="111"/>
    </row>
    <row r="169" spans="1:4" s="60" customFormat="1">
      <c r="A169" s="111"/>
      <c r="B169" s="111"/>
      <c r="C169" s="111"/>
      <c r="D169" s="111"/>
    </row>
    <row r="170" spans="1:4" s="60" customFormat="1">
      <c r="A170" s="111"/>
      <c r="B170" s="111"/>
      <c r="C170" s="111"/>
      <c r="D170" s="111"/>
    </row>
    <row r="171" spans="1:4" s="60" customFormat="1">
      <c r="A171" s="111"/>
      <c r="B171" s="111"/>
      <c r="C171" s="111"/>
      <c r="D171" s="111"/>
    </row>
    <row r="172" spans="1:4" s="60" customFormat="1">
      <c r="A172" s="111"/>
      <c r="B172" s="111"/>
      <c r="C172" s="111"/>
      <c r="D172" s="111"/>
    </row>
    <row r="173" spans="1:4" s="60" customFormat="1">
      <c r="A173" s="111"/>
      <c r="B173" s="111"/>
      <c r="C173" s="111"/>
      <c r="D173" s="111"/>
    </row>
    <row r="174" spans="1:4" s="60" customFormat="1">
      <c r="A174" s="111"/>
      <c r="B174" s="111"/>
      <c r="C174" s="111"/>
      <c r="D174" s="111"/>
    </row>
    <row r="175" spans="1:4" s="60" customFormat="1">
      <c r="A175" s="111"/>
      <c r="B175" s="111"/>
      <c r="C175" s="111"/>
      <c r="D175" s="111"/>
    </row>
    <row r="176" spans="1:4" s="60" customFormat="1">
      <c r="A176" s="111"/>
      <c r="B176" s="111"/>
      <c r="C176" s="111"/>
      <c r="D176" s="111"/>
    </row>
    <row r="177" spans="1:4" s="60" customFormat="1">
      <c r="A177" s="111"/>
      <c r="B177" s="111"/>
      <c r="C177" s="111"/>
      <c r="D177" s="111"/>
    </row>
    <row r="178" spans="1:4" s="60" customFormat="1">
      <c r="A178" s="111"/>
      <c r="B178" s="111"/>
      <c r="C178" s="111"/>
      <c r="D178" s="111"/>
    </row>
    <row r="179" spans="1:4" s="60" customFormat="1">
      <c r="A179" s="111"/>
      <c r="B179" s="111"/>
      <c r="C179" s="111"/>
      <c r="D179" s="111"/>
    </row>
    <row r="180" spans="1:4" s="60" customFormat="1">
      <c r="A180" s="111"/>
      <c r="B180" s="111"/>
      <c r="C180" s="111"/>
      <c r="D180" s="111"/>
    </row>
    <row r="181" spans="1:4" s="60" customFormat="1">
      <c r="A181" s="111"/>
      <c r="B181" s="111"/>
      <c r="C181" s="111"/>
      <c r="D181" s="111"/>
    </row>
    <row r="182" spans="1:4" s="60" customFormat="1">
      <c r="A182" s="111"/>
      <c r="B182" s="111"/>
      <c r="C182" s="111"/>
      <c r="D182" s="111"/>
    </row>
    <row r="183" spans="1:4" s="60" customFormat="1">
      <c r="A183" s="111"/>
      <c r="B183" s="111"/>
      <c r="C183" s="111"/>
      <c r="D183" s="111"/>
    </row>
    <row r="184" spans="1:4" s="60" customFormat="1">
      <c r="A184" s="111"/>
      <c r="B184" s="111"/>
      <c r="C184" s="111"/>
      <c r="D184" s="111"/>
    </row>
    <row r="185" spans="1:4" s="60" customFormat="1">
      <c r="A185" s="111"/>
      <c r="B185" s="111"/>
      <c r="C185" s="111"/>
      <c r="D185" s="111"/>
    </row>
    <row r="186" spans="1:4" s="60" customFormat="1">
      <c r="A186" s="111"/>
      <c r="B186" s="111"/>
      <c r="C186" s="111"/>
      <c r="D186" s="111"/>
    </row>
    <row r="187" spans="1:4" s="60" customFormat="1">
      <c r="A187" s="111"/>
      <c r="B187" s="111"/>
      <c r="C187" s="111"/>
      <c r="D187" s="111"/>
    </row>
    <row r="188" spans="1:4" s="60" customFormat="1">
      <c r="A188" s="111"/>
      <c r="B188" s="111"/>
      <c r="C188" s="111"/>
      <c r="D188" s="111"/>
    </row>
    <row r="189" spans="1:4" s="60" customFormat="1">
      <c r="A189" s="111"/>
      <c r="B189" s="111"/>
      <c r="C189" s="111"/>
      <c r="D189" s="111"/>
    </row>
    <row r="190" spans="1:4" s="60" customFormat="1">
      <c r="A190" s="111"/>
      <c r="B190" s="111"/>
      <c r="C190" s="111"/>
      <c r="D190" s="111"/>
    </row>
    <row r="191" spans="1:4" s="60" customFormat="1">
      <c r="A191" s="111"/>
      <c r="B191" s="111"/>
      <c r="C191" s="111"/>
      <c r="D191" s="111"/>
    </row>
    <row r="192" spans="1:4" s="60" customFormat="1">
      <c r="A192" s="111"/>
      <c r="B192" s="111"/>
      <c r="C192" s="111"/>
      <c r="D192" s="111"/>
    </row>
    <row r="193" spans="1:4" s="60" customFormat="1">
      <c r="A193" s="111"/>
      <c r="B193" s="111"/>
      <c r="C193" s="111"/>
      <c r="D193" s="111"/>
    </row>
    <row r="194" spans="1:4" s="60" customFormat="1">
      <c r="A194" s="111"/>
      <c r="B194" s="111"/>
      <c r="C194" s="111"/>
      <c r="D194" s="111"/>
    </row>
    <row r="195" spans="1:4" s="60" customFormat="1">
      <c r="A195" s="111"/>
      <c r="B195" s="111"/>
      <c r="C195" s="111"/>
      <c r="D195" s="111"/>
    </row>
    <row r="196" spans="1:4" s="60" customFormat="1">
      <c r="A196" s="111"/>
      <c r="B196" s="111"/>
      <c r="C196" s="111"/>
      <c r="D196" s="111"/>
    </row>
    <row r="197" spans="1:4" s="60" customFormat="1">
      <c r="A197" s="111"/>
      <c r="B197" s="111"/>
      <c r="C197" s="111"/>
      <c r="D197" s="111"/>
    </row>
    <row r="198" spans="1:4" s="60" customFormat="1">
      <c r="A198" s="111"/>
      <c r="B198" s="111"/>
      <c r="C198" s="111"/>
      <c r="D198" s="111"/>
    </row>
    <row r="199" spans="1:4" s="60" customFormat="1">
      <c r="A199" s="111"/>
      <c r="B199" s="111"/>
      <c r="C199" s="111"/>
      <c r="D199" s="111"/>
    </row>
    <row r="200" spans="1:4" s="60" customFormat="1">
      <c r="A200" s="111"/>
      <c r="B200" s="111"/>
      <c r="C200" s="111"/>
      <c r="D200" s="111"/>
    </row>
    <row r="201" spans="1:4" s="60" customFormat="1">
      <c r="A201" s="111"/>
      <c r="B201" s="111"/>
      <c r="C201" s="111"/>
      <c r="D201" s="111"/>
    </row>
    <row r="202" spans="1:4" s="60" customFormat="1">
      <c r="A202" s="111"/>
      <c r="B202" s="111"/>
      <c r="C202" s="111"/>
      <c r="D202" s="111"/>
    </row>
    <row r="203" spans="1:4" s="60" customFormat="1">
      <c r="A203" s="111"/>
      <c r="B203" s="111"/>
      <c r="C203" s="111"/>
      <c r="D203" s="111"/>
    </row>
    <row r="204" spans="1:4" s="60" customFormat="1">
      <c r="A204" s="111"/>
      <c r="B204" s="111"/>
      <c r="C204" s="111"/>
      <c r="D204" s="111"/>
    </row>
    <row r="205" spans="1:4" s="60" customFormat="1">
      <c r="A205" s="111"/>
      <c r="B205" s="111"/>
      <c r="C205" s="111"/>
      <c r="D205" s="111"/>
    </row>
    <row r="206" spans="1:4" s="60" customFormat="1">
      <c r="A206" s="111"/>
      <c r="B206" s="111"/>
      <c r="C206" s="111"/>
      <c r="D206" s="111"/>
    </row>
    <row r="207" spans="1:4" s="60" customFormat="1">
      <c r="A207" s="111"/>
      <c r="B207" s="111"/>
      <c r="C207" s="111"/>
      <c r="D207" s="111"/>
    </row>
    <row r="208" spans="1:4" s="60" customFormat="1">
      <c r="A208" s="111"/>
      <c r="B208" s="111"/>
      <c r="C208" s="111"/>
      <c r="D208" s="111"/>
    </row>
    <row r="209" spans="1:4" s="60" customFormat="1">
      <c r="A209" s="111"/>
      <c r="B209" s="111"/>
      <c r="C209" s="111"/>
      <c r="D209" s="111"/>
    </row>
    <row r="210" spans="1:4" s="60" customFormat="1">
      <c r="A210" s="111"/>
      <c r="B210" s="111"/>
      <c r="C210" s="111"/>
      <c r="D210" s="111"/>
    </row>
    <row r="211" spans="1:4" s="60" customFormat="1">
      <c r="A211" s="111"/>
      <c r="B211" s="111"/>
      <c r="C211" s="111"/>
      <c r="D211" s="111"/>
    </row>
    <row r="212" spans="1:4" s="60" customFormat="1">
      <c r="A212" s="111"/>
      <c r="B212" s="111"/>
      <c r="C212" s="111"/>
      <c r="D212" s="111"/>
    </row>
    <row r="213" spans="1:4" s="60" customFormat="1">
      <c r="A213" s="111"/>
      <c r="B213" s="111"/>
      <c r="C213" s="111"/>
      <c r="D213" s="111"/>
    </row>
    <row r="214" spans="1:4" s="60" customFormat="1">
      <c r="A214" s="111"/>
      <c r="B214" s="111"/>
      <c r="C214" s="111"/>
      <c r="D214" s="111"/>
    </row>
    <row r="215" spans="1:4" s="60" customFormat="1">
      <c r="A215" s="111"/>
      <c r="B215" s="111"/>
      <c r="C215" s="111"/>
      <c r="D215" s="111"/>
    </row>
    <row r="216" spans="1:4" s="60" customFormat="1">
      <c r="A216" s="111"/>
      <c r="B216" s="111"/>
      <c r="C216" s="111"/>
      <c r="D216" s="111"/>
    </row>
    <row r="217" spans="1:4" s="60" customFormat="1">
      <c r="A217" s="111"/>
      <c r="B217" s="111"/>
      <c r="C217" s="111"/>
      <c r="D217" s="111"/>
    </row>
    <row r="218" spans="1:4" s="60" customFormat="1">
      <c r="A218" s="111"/>
      <c r="B218" s="111"/>
      <c r="C218" s="111"/>
      <c r="D218" s="111"/>
    </row>
    <row r="219" spans="1:4" s="60" customFormat="1">
      <c r="A219" s="111"/>
      <c r="B219" s="111"/>
      <c r="C219" s="111"/>
      <c r="D219" s="111"/>
    </row>
    <row r="220" spans="1:4" s="60" customFormat="1">
      <c r="A220" s="111"/>
      <c r="B220" s="111"/>
      <c r="C220" s="111"/>
      <c r="D220" s="111"/>
    </row>
    <row r="221" spans="1:4" s="60" customFormat="1">
      <c r="A221" s="111"/>
      <c r="B221" s="111"/>
      <c r="C221" s="111"/>
      <c r="D221" s="111"/>
    </row>
    <row r="222" spans="1:4" s="60" customFormat="1">
      <c r="A222" s="111"/>
      <c r="B222" s="111"/>
      <c r="C222" s="111"/>
      <c r="D222" s="111"/>
    </row>
    <row r="223" spans="1:4" s="60" customFormat="1">
      <c r="A223" s="111"/>
      <c r="B223" s="111"/>
      <c r="C223" s="111"/>
      <c r="D223" s="111"/>
    </row>
    <row r="224" spans="1:4" s="60" customFormat="1">
      <c r="A224" s="111"/>
      <c r="B224" s="111"/>
      <c r="C224" s="111"/>
      <c r="D224" s="111"/>
    </row>
    <row r="225" spans="1:4" s="60" customFormat="1">
      <c r="A225" s="111"/>
      <c r="B225" s="111"/>
      <c r="C225" s="111"/>
      <c r="D225" s="111"/>
    </row>
    <row r="226" spans="1:4" s="60" customFormat="1">
      <c r="A226" s="111"/>
      <c r="B226" s="111"/>
      <c r="C226" s="111"/>
      <c r="D226" s="111"/>
    </row>
    <row r="227" spans="1:4" s="60" customFormat="1">
      <c r="A227" s="111"/>
      <c r="B227" s="111"/>
      <c r="C227" s="111"/>
      <c r="D227" s="111"/>
    </row>
    <row r="228" spans="1:4" s="60" customFormat="1">
      <c r="A228" s="111"/>
      <c r="B228" s="111"/>
      <c r="C228" s="111"/>
      <c r="D228" s="111"/>
    </row>
    <row r="229" spans="1:4" s="60" customFormat="1">
      <c r="A229" s="111"/>
      <c r="B229" s="111"/>
      <c r="C229" s="111"/>
      <c r="D229" s="111"/>
    </row>
    <row r="230" spans="1:4" s="60" customFormat="1">
      <c r="A230" s="111"/>
      <c r="B230" s="111"/>
      <c r="C230" s="111"/>
      <c r="D230" s="111"/>
    </row>
    <row r="231" spans="1:4" s="60" customFormat="1">
      <c r="A231" s="111"/>
      <c r="B231" s="111"/>
      <c r="C231" s="111"/>
      <c r="D231" s="111"/>
    </row>
    <row r="232" spans="1:4" s="60" customFormat="1">
      <c r="A232" s="111"/>
      <c r="B232" s="111"/>
      <c r="C232" s="111"/>
      <c r="D232" s="111"/>
    </row>
    <row r="233" spans="1:4" s="60" customFormat="1">
      <c r="A233" s="111"/>
      <c r="B233" s="111"/>
      <c r="C233" s="111"/>
      <c r="D233" s="111"/>
    </row>
    <row r="234" spans="1:4" s="60" customFormat="1">
      <c r="A234" s="111"/>
      <c r="B234" s="111"/>
      <c r="C234" s="111"/>
      <c r="D234" s="111"/>
    </row>
    <row r="235" spans="1:4" s="60" customFormat="1">
      <c r="A235" s="111"/>
      <c r="B235" s="111"/>
      <c r="C235" s="111"/>
      <c r="D235" s="111"/>
    </row>
    <row r="236" spans="1:4" s="60" customFormat="1">
      <c r="A236" s="111"/>
      <c r="B236" s="111"/>
      <c r="C236" s="111"/>
      <c r="D236" s="111"/>
    </row>
    <row r="237" spans="1:4" s="60" customFormat="1">
      <c r="A237" s="111"/>
      <c r="B237" s="111"/>
      <c r="C237" s="111"/>
      <c r="D237" s="111"/>
    </row>
    <row r="238" spans="1:4" s="60" customFormat="1">
      <c r="A238" s="111"/>
      <c r="B238" s="111"/>
      <c r="C238" s="111"/>
      <c r="D238" s="111"/>
    </row>
    <row r="239" spans="1:4" s="60" customFormat="1">
      <c r="A239" s="111"/>
      <c r="B239" s="111"/>
      <c r="C239" s="111"/>
      <c r="D239" s="111"/>
    </row>
    <row r="240" spans="1:4" s="60" customFormat="1">
      <c r="A240" s="111"/>
      <c r="B240" s="111"/>
      <c r="C240" s="111"/>
      <c r="D240" s="111"/>
    </row>
    <row r="241" spans="1:4" s="60" customFormat="1">
      <c r="A241" s="111"/>
      <c r="B241" s="111"/>
      <c r="C241" s="111"/>
      <c r="D241" s="111"/>
    </row>
    <row r="242" spans="1:4" s="60" customFormat="1">
      <c r="A242" s="111"/>
      <c r="B242" s="111"/>
      <c r="C242" s="111"/>
      <c r="D242" s="111"/>
    </row>
    <row r="243" spans="1:4" s="60" customFormat="1">
      <c r="A243" s="111"/>
      <c r="B243" s="111"/>
      <c r="C243" s="111"/>
      <c r="D243" s="111"/>
    </row>
    <row r="244" spans="1:4" s="60" customFormat="1">
      <c r="A244" s="111"/>
      <c r="B244" s="111"/>
      <c r="C244" s="111"/>
      <c r="D244" s="111"/>
    </row>
    <row r="245" spans="1:4" s="60" customFormat="1">
      <c r="A245" s="111"/>
      <c r="B245" s="111"/>
      <c r="C245" s="111"/>
      <c r="D245" s="111"/>
    </row>
    <row r="246" spans="1:4" s="60" customFormat="1">
      <c r="A246" s="111"/>
      <c r="B246" s="111"/>
      <c r="C246" s="111"/>
      <c r="D246" s="111"/>
    </row>
    <row r="247" spans="1:4" s="60" customFormat="1">
      <c r="A247" s="111"/>
      <c r="B247" s="111"/>
      <c r="C247" s="111"/>
      <c r="D247" s="111"/>
    </row>
    <row r="248" spans="1:4" s="60" customFormat="1">
      <c r="A248" s="111"/>
      <c r="B248" s="111"/>
      <c r="C248" s="111"/>
      <c r="D248" s="111"/>
    </row>
    <row r="249" spans="1:4" s="60" customFormat="1">
      <c r="A249" s="111"/>
      <c r="B249" s="111"/>
      <c r="C249" s="111"/>
      <c r="D249" s="111"/>
    </row>
    <row r="250" spans="1:4" s="60" customFormat="1">
      <c r="A250" s="111"/>
      <c r="B250" s="111"/>
      <c r="C250" s="111"/>
      <c r="D250" s="111"/>
    </row>
    <row r="251" spans="1:4" s="60" customFormat="1">
      <c r="A251" s="111"/>
      <c r="B251" s="111"/>
      <c r="C251" s="111"/>
      <c r="D251" s="111"/>
    </row>
    <row r="252" spans="1:4" s="60" customFormat="1">
      <c r="A252" s="111"/>
      <c r="B252" s="111"/>
      <c r="C252" s="111"/>
      <c r="D252" s="111"/>
    </row>
    <row r="253" spans="1:4" s="60" customFormat="1">
      <c r="A253" s="111"/>
      <c r="B253" s="111"/>
      <c r="C253" s="111"/>
      <c r="D253" s="111"/>
    </row>
    <row r="254" spans="1:4" s="60" customFormat="1">
      <c r="A254" s="111"/>
      <c r="B254" s="111"/>
      <c r="C254" s="111"/>
      <c r="D254" s="111"/>
    </row>
    <row r="255" spans="1:4" s="60" customFormat="1">
      <c r="A255" s="111"/>
      <c r="B255" s="111"/>
      <c r="C255" s="111"/>
      <c r="D255" s="111"/>
    </row>
    <row r="256" spans="1:4" s="60" customFormat="1">
      <c r="A256" s="111"/>
      <c r="B256" s="111"/>
      <c r="C256" s="111"/>
      <c r="D256" s="111"/>
    </row>
    <row r="257" spans="1:4" s="60" customFormat="1">
      <c r="A257" s="111"/>
      <c r="B257" s="111"/>
      <c r="C257" s="111"/>
      <c r="D257" s="111"/>
    </row>
    <row r="258" spans="1:4" s="60" customFormat="1">
      <c r="A258" s="111"/>
      <c r="B258" s="111"/>
      <c r="C258" s="111"/>
      <c r="D258" s="111"/>
    </row>
    <row r="259" spans="1:4" s="60" customFormat="1">
      <c r="A259" s="111"/>
      <c r="B259" s="111"/>
      <c r="C259" s="111"/>
      <c r="D259" s="111"/>
    </row>
    <row r="260" spans="1:4" s="60" customFormat="1">
      <c r="A260" s="111"/>
      <c r="B260" s="111"/>
      <c r="C260" s="111"/>
      <c r="D260" s="111"/>
    </row>
    <row r="261" spans="1:4" s="60" customFormat="1">
      <c r="A261" s="111"/>
      <c r="B261" s="111"/>
      <c r="C261" s="111"/>
      <c r="D261" s="111"/>
    </row>
    <row r="262" spans="1:4" s="60" customFormat="1">
      <c r="A262" s="111"/>
      <c r="B262" s="111"/>
      <c r="C262" s="111"/>
      <c r="D262" s="111"/>
    </row>
    <row r="263" spans="1:4" s="60" customFormat="1">
      <c r="A263" s="111"/>
      <c r="B263" s="111"/>
      <c r="C263" s="111"/>
      <c r="D263" s="111"/>
    </row>
    <row r="264" spans="1:4" s="60" customFormat="1">
      <c r="A264" s="111"/>
      <c r="B264" s="111"/>
      <c r="C264" s="111"/>
      <c r="D264" s="111"/>
    </row>
    <row r="265" spans="1:4" s="60" customFormat="1">
      <c r="A265" s="111"/>
      <c r="B265" s="111"/>
      <c r="C265" s="111"/>
      <c r="D265" s="111"/>
    </row>
    <row r="266" spans="1:4" s="60" customFormat="1">
      <c r="A266" s="111"/>
      <c r="B266" s="111"/>
      <c r="C266" s="111"/>
      <c r="D266" s="111"/>
    </row>
    <row r="267" spans="1:4" s="60" customFormat="1">
      <c r="A267" s="111"/>
      <c r="B267" s="111"/>
      <c r="C267" s="111"/>
      <c r="D267" s="111"/>
    </row>
    <row r="268" spans="1:4" s="60" customFormat="1">
      <c r="A268" s="111"/>
      <c r="B268" s="111"/>
      <c r="C268" s="111"/>
      <c r="D268" s="111"/>
    </row>
    <row r="269" spans="1:4" s="60" customFormat="1">
      <c r="A269" s="111"/>
      <c r="B269" s="111"/>
      <c r="C269" s="111"/>
      <c r="D269" s="111"/>
    </row>
    <row r="270" spans="1:4" s="60" customFormat="1">
      <c r="A270" s="111"/>
      <c r="B270" s="111"/>
      <c r="C270" s="111"/>
      <c r="D270" s="111"/>
    </row>
    <row r="271" spans="1:4" s="60" customFormat="1">
      <c r="A271" s="111"/>
      <c r="B271" s="111"/>
      <c r="C271" s="111"/>
      <c r="D271" s="111"/>
    </row>
    <row r="272" spans="1:4" s="60" customFormat="1">
      <c r="A272" s="111"/>
      <c r="B272" s="111"/>
      <c r="C272" s="111"/>
      <c r="D272" s="111"/>
    </row>
    <row r="273" spans="1:4" s="60" customFormat="1">
      <c r="A273" s="111"/>
      <c r="B273" s="111"/>
      <c r="C273" s="111"/>
      <c r="D273" s="111"/>
    </row>
    <row r="274" spans="1:4" s="60" customFormat="1">
      <c r="A274" s="111"/>
      <c r="B274" s="111"/>
      <c r="C274" s="111"/>
      <c r="D274" s="111"/>
    </row>
    <row r="275" spans="1:4" s="60" customFormat="1">
      <c r="A275" s="111"/>
      <c r="B275" s="111"/>
      <c r="C275" s="111"/>
      <c r="D275" s="111"/>
    </row>
    <row r="276" spans="1:4" s="60" customFormat="1">
      <c r="A276" s="111"/>
      <c r="B276" s="111"/>
      <c r="C276" s="111"/>
      <c r="D276" s="111"/>
    </row>
    <row r="277" spans="1:4" s="60" customFormat="1">
      <c r="A277" s="111"/>
      <c r="B277" s="111"/>
      <c r="C277" s="111"/>
      <c r="D277" s="111"/>
    </row>
    <row r="278" spans="1:4" s="60" customFormat="1">
      <c r="A278" s="111"/>
      <c r="B278" s="111"/>
      <c r="C278" s="111"/>
      <c r="D278" s="111"/>
    </row>
    <row r="279" spans="1:4" s="60" customFormat="1">
      <c r="A279" s="111"/>
      <c r="B279" s="111"/>
      <c r="C279" s="111"/>
      <c r="D279" s="111"/>
    </row>
    <row r="280" spans="1:4" s="60" customFormat="1">
      <c r="A280" s="111"/>
      <c r="B280" s="111"/>
      <c r="C280" s="111"/>
      <c r="D280" s="111"/>
    </row>
    <row r="281" spans="1:4" s="60" customFormat="1">
      <c r="A281" s="111"/>
      <c r="B281" s="111"/>
      <c r="C281" s="111"/>
      <c r="D281" s="111"/>
    </row>
    <row r="282" spans="1:4" s="60" customFormat="1">
      <c r="A282" s="111"/>
      <c r="B282" s="111"/>
      <c r="C282" s="111"/>
      <c r="D282" s="111"/>
    </row>
    <row r="283" spans="1:4" s="60" customFormat="1">
      <c r="A283" s="111"/>
      <c r="B283" s="111"/>
      <c r="C283" s="111"/>
      <c r="D283" s="111"/>
    </row>
    <row r="284" spans="1:4" s="60" customFormat="1">
      <c r="A284" s="111"/>
      <c r="B284" s="111"/>
      <c r="C284" s="111"/>
      <c r="D284" s="111"/>
    </row>
    <row r="285" spans="1:4" s="60" customFormat="1">
      <c r="A285" s="111"/>
      <c r="B285" s="111"/>
      <c r="C285" s="111"/>
      <c r="D285" s="111"/>
    </row>
    <row r="286" spans="1:4" s="60" customFormat="1">
      <c r="A286" s="111"/>
      <c r="B286" s="111"/>
      <c r="C286" s="111"/>
      <c r="D286" s="111"/>
    </row>
    <row r="287" spans="1:4" s="60" customFormat="1">
      <c r="A287" s="111"/>
      <c r="B287" s="111"/>
      <c r="C287" s="111"/>
      <c r="D287" s="111"/>
    </row>
    <row r="288" spans="1:4" s="60" customFormat="1">
      <c r="A288" s="111"/>
      <c r="B288" s="111"/>
      <c r="C288" s="111"/>
      <c r="D288" s="111"/>
    </row>
    <row r="289" spans="1:4" s="60" customFormat="1">
      <c r="A289" s="111"/>
      <c r="B289" s="111"/>
      <c r="C289" s="111"/>
      <c r="D289" s="111"/>
    </row>
    <row r="290" spans="1:4" s="60" customFormat="1">
      <c r="A290" s="111"/>
      <c r="B290" s="111"/>
      <c r="C290" s="111"/>
      <c r="D290" s="111"/>
    </row>
    <row r="291" spans="1:4" s="60" customFormat="1">
      <c r="A291" s="111"/>
      <c r="B291" s="111"/>
      <c r="C291" s="111"/>
      <c r="D291" s="111"/>
    </row>
    <row r="292" spans="1:4" s="60" customFormat="1">
      <c r="A292" s="111"/>
      <c r="B292" s="111"/>
      <c r="C292" s="111"/>
      <c r="D292" s="111"/>
    </row>
    <row r="293" spans="1:4" s="60" customFormat="1">
      <c r="A293" s="111"/>
      <c r="B293" s="111"/>
      <c r="C293" s="111"/>
      <c r="D293" s="111"/>
    </row>
    <row r="294" spans="1:4" s="60" customFormat="1">
      <c r="A294" s="111"/>
      <c r="B294" s="111"/>
      <c r="C294" s="111"/>
      <c r="D294" s="111"/>
    </row>
    <row r="295" spans="1:4" s="60" customFormat="1">
      <c r="A295" s="111"/>
      <c r="B295" s="111"/>
      <c r="C295" s="111"/>
      <c r="D295" s="111"/>
    </row>
    <row r="296" spans="1:4" s="60" customFormat="1">
      <c r="A296" s="111"/>
      <c r="B296" s="111"/>
      <c r="C296" s="111"/>
      <c r="D296" s="111"/>
    </row>
    <row r="297" spans="1:4" s="60" customFormat="1">
      <c r="A297" s="111"/>
      <c r="B297" s="111"/>
      <c r="C297" s="111"/>
      <c r="D297" s="111"/>
    </row>
    <row r="298" spans="1:4" s="60" customFormat="1">
      <c r="A298" s="111"/>
      <c r="B298" s="111"/>
      <c r="C298" s="111"/>
      <c r="D298" s="111"/>
    </row>
    <row r="299" spans="1:4" s="60" customFormat="1">
      <c r="A299" s="111"/>
      <c r="B299" s="111"/>
      <c r="C299" s="111"/>
      <c r="D299" s="111"/>
    </row>
    <row r="300" spans="1:4" s="60" customFormat="1">
      <c r="A300" s="111"/>
      <c r="B300" s="111"/>
      <c r="C300" s="111"/>
      <c r="D300" s="111"/>
    </row>
    <row r="301" spans="1:4" s="60" customFormat="1">
      <c r="A301" s="111"/>
      <c r="B301" s="111"/>
      <c r="C301" s="111"/>
      <c r="D301" s="111"/>
    </row>
    <row r="302" spans="1:4" s="60" customFormat="1">
      <c r="A302" s="111"/>
      <c r="B302" s="111"/>
      <c r="C302" s="111"/>
      <c r="D302" s="111"/>
    </row>
    <row r="303" spans="1:4" s="60" customFormat="1">
      <c r="A303" s="111"/>
      <c r="B303" s="111"/>
      <c r="C303" s="111"/>
      <c r="D303" s="111"/>
    </row>
    <row r="304" spans="1:4" s="60" customFormat="1">
      <c r="A304" s="111"/>
      <c r="B304" s="111"/>
      <c r="C304" s="111"/>
      <c r="D304" s="111"/>
    </row>
    <row r="305" spans="1:4" s="60" customFormat="1">
      <c r="A305" s="111"/>
      <c r="B305" s="111"/>
      <c r="C305" s="111"/>
      <c r="D305" s="111"/>
    </row>
    <row r="306" spans="1:4" s="60" customFormat="1">
      <c r="A306" s="111"/>
      <c r="B306" s="111"/>
      <c r="C306" s="111"/>
      <c r="D306" s="111"/>
    </row>
    <row r="307" spans="1:4" s="60" customFormat="1">
      <c r="A307" s="111"/>
      <c r="B307" s="111"/>
      <c r="C307" s="111"/>
      <c r="D307" s="111"/>
    </row>
    <row r="308" spans="1:4" s="60" customFormat="1">
      <c r="A308" s="111"/>
      <c r="B308" s="111"/>
      <c r="C308" s="111"/>
      <c r="D308" s="111"/>
    </row>
    <row r="309" spans="1:4" s="60" customFormat="1">
      <c r="A309" s="111"/>
      <c r="B309" s="111"/>
      <c r="C309" s="111"/>
      <c r="D309" s="111"/>
    </row>
    <row r="310" spans="1:4" s="60" customFormat="1">
      <c r="A310" s="111"/>
      <c r="B310" s="111"/>
      <c r="C310" s="111"/>
      <c r="D310" s="111"/>
    </row>
    <row r="311" spans="1:4" s="60" customFormat="1">
      <c r="A311" s="111"/>
      <c r="B311" s="111"/>
      <c r="C311" s="111"/>
      <c r="D311" s="111"/>
    </row>
    <row r="312" spans="1:4" s="60" customFormat="1">
      <c r="A312" s="111"/>
      <c r="B312" s="111"/>
      <c r="C312" s="111"/>
      <c r="D312" s="111"/>
    </row>
    <row r="313" spans="1:4" s="60" customFormat="1">
      <c r="A313" s="111"/>
      <c r="B313" s="111"/>
      <c r="C313" s="111"/>
      <c r="D313" s="111"/>
    </row>
    <row r="314" spans="1:4" s="60" customFormat="1">
      <c r="A314" s="111"/>
      <c r="B314" s="111"/>
      <c r="C314" s="111"/>
      <c r="D314" s="111"/>
    </row>
    <row r="315" spans="1:4" s="60" customFormat="1">
      <c r="A315" s="111"/>
      <c r="B315" s="111"/>
      <c r="C315" s="111"/>
      <c r="D315" s="111"/>
    </row>
    <row r="316" spans="1:4" s="60" customFormat="1">
      <c r="A316" s="111"/>
      <c r="B316" s="111"/>
      <c r="C316" s="111"/>
      <c r="D316" s="111"/>
    </row>
    <row r="317" spans="1:4" s="60" customFormat="1">
      <c r="A317" s="111"/>
      <c r="B317" s="111"/>
      <c r="C317" s="111"/>
      <c r="D317" s="111"/>
    </row>
    <row r="318" spans="1:4" s="60" customFormat="1">
      <c r="A318" s="111"/>
      <c r="B318" s="111"/>
      <c r="C318" s="111"/>
      <c r="D318" s="111"/>
    </row>
    <row r="319" spans="1:4" s="60" customFormat="1">
      <c r="A319" s="111"/>
      <c r="B319" s="111"/>
      <c r="C319" s="111"/>
      <c r="D319" s="111"/>
    </row>
    <row r="320" spans="1:4" s="60" customFormat="1">
      <c r="A320" s="111"/>
      <c r="B320" s="111"/>
      <c r="C320" s="111"/>
      <c r="D320" s="111"/>
    </row>
    <row r="321" spans="1:10" s="60" customFormat="1">
      <c r="A321" s="111"/>
      <c r="B321" s="111"/>
      <c r="C321" s="111"/>
      <c r="D321" s="111"/>
    </row>
    <row r="322" spans="1:10" s="60" customFormat="1">
      <c r="A322" s="111"/>
      <c r="B322" s="111"/>
      <c r="C322" s="111"/>
      <c r="D322" s="111"/>
    </row>
    <row r="323" spans="1:10" s="60" customFormat="1">
      <c r="A323" s="111"/>
      <c r="B323" s="111"/>
      <c r="C323" s="111"/>
      <c r="D323" s="111"/>
    </row>
    <row r="324" spans="1:10" s="60" customFormat="1">
      <c r="A324" s="111"/>
      <c r="B324" s="111"/>
      <c r="C324" s="111"/>
      <c r="D324" s="111"/>
    </row>
    <row r="325" spans="1:10" s="60" customFormat="1">
      <c r="A325" s="111"/>
      <c r="B325" s="111"/>
      <c r="C325" s="111"/>
      <c r="D325" s="112"/>
      <c r="E325" s="88"/>
      <c r="F325" s="88"/>
      <c r="G325" s="88"/>
      <c r="H325" s="88"/>
    </row>
    <row r="326" spans="1:10" s="60" customFormat="1">
      <c r="A326" s="111"/>
      <c r="B326" s="111"/>
      <c r="C326" s="111"/>
      <c r="D326" s="112"/>
      <c r="E326" s="88"/>
      <c r="F326" s="88"/>
      <c r="G326" s="88"/>
      <c r="H326" s="88"/>
    </row>
    <row r="327" spans="1:10" s="60" customFormat="1">
      <c r="A327" s="111"/>
      <c r="B327" s="111"/>
      <c r="C327" s="111"/>
      <c r="D327" s="112"/>
      <c r="E327" s="88"/>
      <c r="F327" s="88"/>
      <c r="G327" s="88"/>
      <c r="H327" s="88"/>
    </row>
    <row r="328" spans="1:10" s="60" customFormat="1">
      <c r="A328" s="111"/>
      <c r="B328" s="111"/>
      <c r="C328" s="111"/>
      <c r="D328" s="112"/>
      <c r="E328" s="88"/>
      <c r="F328" s="88"/>
      <c r="G328" s="88"/>
      <c r="H328" s="88"/>
      <c r="J328" s="88"/>
    </row>
  </sheetData>
  <mergeCells count="1">
    <mergeCell ref="A1:I1"/>
  </mergeCells>
  <phoneticPr fontId="0" type="noConversion"/>
  <printOptions horizontalCentered="1"/>
  <pageMargins left="0.25" right="0.25" top="0.75" bottom="0.75" header="0.3" footer="0.3"/>
  <pageSetup paperSize="8" firstPageNumber="4" fitToHeight="0" orientation="portrait" r:id="rId1"/>
  <headerFooter alignWithMargins="0"/>
  <ignoredErrors>
    <ignoredError sqref="D20 D26 D50:D51 D65 D85:D86 D88:D89 D91 D9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zoomScale="130" zoomScaleNormal="100" zoomScaleSheetLayoutView="130" workbookViewId="0">
      <selection activeCell="M10" sqref="M10"/>
    </sheetView>
  </sheetViews>
  <sheetFormatPr defaultColWidth="11.42578125" defaultRowHeight="11.25"/>
  <cols>
    <col min="1" max="1" width="4" style="126" customWidth="1"/>
    <col min="2" max="2" width="4.28515625" style="126" customWidth="1"/>
    <col min="3" max="3" width="6.28515625" style="126" customWidth="1"/>
    <col min="4" max="4" width="4.7109375" style="126" customWidth="1"/>
    <col min="5" max="5" width="48.140625" style="126" customWidth="1"/>
    <col min="6" max="8" width="14.5703125" style="113" customWidth="1"/>
    <col min="9" max="9" width="7.85546875" style="113" customWidth="1"/>
    <col min="10" max="16384" width="11.42578125" style="113"/>
  </cols>
  <sheetData>
    <row r="1" spans="1:9" ht="28.5" customHeight="1">
      <c r="A1" s="342" t="s">
        <v>201</v>
      </c>
      <c r="B1" s="342"/>
      <c r="C1" s="342"/>
      <c r="D1" s="342"/>
      <c r="E1" s="342"/>
      <c r="F1" s="342"/>
      <c r="G1" s="342"/>
      <c r="H1" s="342"/>
      <c r="I1" s="342"/>
    </row>
    <row r="2" spans="1:9" s="60" customFormat="1" ht="27.6" customHeight="1">
      <c r="A2" s="114" t="s">
        <v>4</v>
      </c>
      <c r="B2" s="115" t="s">
        <v>3</v>
      </c>
      <c r="C2" s="115" t="s">
        <v>2</v>
      </c>
      <c r="D2" s="115" t="s">
        <v>5</v>
      </c>
      <c r="E2" s="116"/>
      <c r="F2" s="290" t="s">
        <v>271</v>
      </c>
      <c r="G2" s="290" t="s">
        <v>266</v>
      </c>
      <c r="H2" s="290" t="s">
        <v>272</v>
      </c>
      <c r="I2" s="36" t="s">
        <v>267</v>
      </c>
    </row>
    <row r="3" spans="1:9" ht="24" customHeight="1">
      <c r="A3" s="117"/>
      <c r="B3" s="118"/>
      <c r="C3" s="94"/>
      <c r="D3" s="94"/>
      <c r="E3" s="117" t="s">
        <v>92</v>
      </c>
      <c r="F3" s="2">
        <f>F4-F13</f>
        <v>33047979</v>
      </c>
      <c r="G3" s="2">
        <f>G4-G13</f>
        <v>0</v>
      </c>
      <c r="H3" s="2">
        <f>H4-H13</f>
        <v>33047979</v>
      </c>
      <c r="I3" s="119">
        <f>H3/F3*100</f>
        <v>100</v>
      </c>
    </row>
    <row r="4" spans="1:9" ht="22.5" customHeight="1">
      <c r="A4" s="118">
        <v>8</v>
      </c>
      <c r="B4" s="118"/>
      <c r="C4" s="94"/>
      <c r="D4" s="94"/>
      <c r="E4" s="120" t="s">
        <v>37</v>
      </c>
      <c r="F4" s="2">
        <f>F5+F8</f>
        <v>79633685</v>
      </c>
      <c r="G4" s="2">
        <f>G5+G8</f>
        <v>0</v>
      </c>
      <c r="H4" s="2">
        <f>H5+H8</f>
        <v>79633685</v>
      </c>
      <c r="I4" s="119">
        <f t="shared" ref="I4:I20" si="0">H4/F4*100</f>
        <v>100</v>
      </c>
    </row>
    <row r="5" spans="1:9" ht="12.75" hidden="1">
      <c r="A5" s="118"/>
      <c r="B5" s="118">
        <v>83</v>
      </c>
      <c r="C5" s="94"/>
      <c r="D5" s="94"/>
      <c r="E5" s="282" t="s">
        <v>237</v>
      </c>
      <c r="F5" s="2">
        <f t="shared" ref="F5:H6" si="1">F6</f>
        <v>0</v>
      </c>
      <c r="G5" s="2">
        <f t="shared" si="1"/>
        <v>0</v>
      </c>
      <c r="H5" s="2">
        <f t="shared" si="1"/>
        <v>0</v>
      </c>
      <c r="I5" s="119" t="e">
        <f t="shared" si="0"/>
        <v>#DIV/0!</v>
      </c>
    </row>
    <row r="6" spans="1:9" ht="25.5" hidden="1" customHeight="1">
      <c r="A6" s="118"/>
      <c r="B6" s="118"/>
      <c r="C6" s="94">
        <v>834</v>
      </c>
      <c r="D6" s="94"/>
      <c r="E6" s="282" t="s">
        <v>238</v>
      </c>
      <c r="F6" s="2">
        <f t="shared" si="1"/>
        <v>0</v>
      </c>
      <c r="G6" s="2">
        <f t="shared" si="1"/>
        <v>0</v>
      </c>
      <c r="H6" s="2">
        <f t="shared" si="1"/>
        <v>0</v>
      </c>
      <c r="I6" s="119" t="e">
        <f>H6/F6*100</f>
        <v>#DIV/0!</v>
      </c>
    </row>
    <row r="7" spans="1:9" ht="25.5" hidden="1" customHeight="1">
      <c r="A7" s="118"/>
      <c r="B7" s="118"/>
      <c r="C7" s="94"/>
      <c r="D7" s="121">
        <v>8341</v>
      </c>
      <c r="E7" s="212" t="s">
        <v>239</v>
      </c>
      <c r="F7" s="7">
        <v>0</v>
      </c>
      <c r="G7" s="7"/>
      <c r="H7" s="7">
        <f>F7+G7</f>
        <v>0</v>
      </c>
      <c r="I7" s="34" t="e">
        <f>H7/F7*100</f>
        <v>#DIV/0!</v>
      </c>
    </row>
    <row r="8" spans="1:9" ht="18" customHeight="1">
      <c r="A8" s="118"/>
      <c r="B8" s="118">
        <v>84</v>
      </c>
      <c r="C8" s="94"/>
      <c r="D8" s="94"/>
      <c r="E8" s="27" t="s">
        <v>91</v>
      </c>
      <c r="F8" s="2">
        <f>F11+F9</f>
        <v>79633685</v>
      </c>
      <c r="G8" s="2">
        <f>G11+G9</f>
        <v>0</v>
      </c>
      <c r="H8" s="2">
        <f>H11+H9</f>
        <v>79633685</v>
      </c>
      <c r="I8" s="119">
        <f t="shared" si="0"/>
        <v>100</v>
      </c>
    </row>
    <row r="9" spans="1:9" ht="25.5" customHeight="1">
      <c r="A9" s="118"/>
      <c r="B9" s="118"/>
      <c r="C9" s="94">
        <v>844</v>
      </c>
      <c r="D9" s="121"/>
      <c r="E9" s="27" t="s">
        <v>220</v>
      </c>
      <c r="F9" s="2">
        <f>F10</f>
        <v>79633685</v>
      </c>
      <c r="G9" s="2">
        <f>G10</f>
        <v>0</v>
      </c>
      <c r="H9" s="2">
        <f>H10</f>
        <v>79633685</v>
      </c>
      <c r="I9" s="119">
        <f t="shared" si="0"/>
        <v>100</v>
      </c>
    </row>
    <row r="10" spans="1:9" ht="25.5">
      <c r="A10" s="118"/>
      <c r="B10" s="118"/>
      <c r="C10" s="94"/>
      <c r="D10" s="121">
        <v>8443</v>
      </c>
      <c r="E10" s="122" t="s">
        <v>221</v>
      </c>
      <c r="F10" s="7">
        <v>79633685</v>
      </c>
      <c r="G10" s="7"/>
      <c r="H10" s="7">
        <f>F10+G10</f>
        <v>79633685</v>
      </c>
      <c r="I10" s="34">
        <f t="shared" si="0"/>
        <v>100</v>
      </c>
    </row>
    <row r="11" spans="1:9" ht="13.5" hidden="1" customHeight="1">
      <c r="A11" s="118"/>
      <c r="B11" s="118"/>
      <c r="C11" s="94">
        <v>847</v>
      </c>
      <c r="D11" s="94"/>
      <c r="E11" s="27" t="s">
        <v>133</v>
      </c>
      <c r="F11" s="2">
        <f>F12</f>
        <v>0</v>
      </c>
      <c r="G11" s="2">
        <f>G12</f>
        <v>0</v>
      </c>
      <c r="H11" s="2">
        <f>H12</f>
        <v>0</v>
      </c>
      <c r="I11" s="119" t="e">
        <f t="shared" si="0"/>
        <v>#DIV/0!</v>
      </c>
    </row>
    <row r="12" spans="1:9" ht="13.15" hidden="1" customHeight="1">
      <c r="A12" s="118"/>
      <c r="B12" s="118"/>
      <c r="C12" s="94"/>
      <c r="D12" s="121">
        <v>8471</v>
      </c>
      <c r="E12" s="122" t="s">
        <v>150</v>
      </c>
      <c r="F12" s="7">
        <v>0</v>
      </c>
      <c r="G12" s="7">
        <v>0</v>
      </c>
      <c r="H12" s="7">
        <f>F12+G12</f>
        <v>0</v>
      </c>
      <c r="I12" s="34" t="e">
        <f t="shared" si="0"/>
        <v>#DIV/0!</v>
      </c>
    </row>
    <row r="13" spans="1:9" ht="24.6" customHeight="1">
      <c r="A13" s="94">
        <v>5</v>
      </c>
      <c r="B13" s="118"/>
      <c r="C13" s="94"/>
      <c r="D13" s="94"/>
      <c r="E13" s="120" t="s">
        <v>38</v>
      </c>
      <c r="F13" s="2">
        <f>F14</f>
        <v>46585706</v>
      </c>
      <c r="G13" s="2">
        <f>G14</f>
        <v>0</v>
      </c>
      <c r="H13" s="2">
        <f>H14</f>
        <v>46585706</v>
      </c>
      <c r="I13" s="119">
        <f t="shared" si="0"/>
        <v>100</v>
      </c>
    </row>
    <row r="14" spans="1:9" ht="13.5" customHeight="1">
      <c r="A14" s="100"/>
      <c r="B14" s="118">
        <v>54</v>
      </c>
      <c r="C14" s="121"/>
      <c r="D14" s="121"/>
      <c r="E14" s="27" t="s">
        <v>144</v>
      </c>
      <c r="F14" s="2">
        <f>F15+F17+F20</f>
        <v>46585706</v>
      </c>
      <c r="G14" s="2">
        <f>G15+G17+G20</f>
        <v>0</v>
      </c>
      <c r="H14" s="2">
        <f>H15+H17+H20</f>
        <v>46585706</v>
      </c>
      <c r="I14" s="119">
        <f t="shared" si="0"/>
        <v>100</v>
      </c>
    </row>
    <row r="15" spans="1:9" ht="24" customHeight="1">
      <c r="A15" s="100"/>
      <c r="B15" s="118"/>
      <c r="C15" s="94">
        <v>542</v>
      </c>
      <c r="D15" s="94"/>
      <c r="E15" s="6" t="s">
        <v>193</v>
      </c>
      <c r="F15" s="2">
        <f>F16</f>
        <v>3185347</v>
      </c>
      <c r="G15" s="2">
        <f>G16</f>
        <v>0</v>
      </c>
      <c r="H15" s="2">
        <f>H16</f>
        <v>3185347</v>
      </c>
      <c r="I15" s="119">
        <f t="shared" si="0"/>
        <v>100</v>
      </c>
    </row>
    <row r="16" spans="1:9" ht="24" customHeight="1">
      <c r="A16" s="100"/>
      <c r="B16" s="118"/>
      <c r="C16" s="121"/>
      <c r="D16" s="121">
        <v>5422</v>
      </c>
      <c r="E16" s="31" t="s">
        <v>151</v>
      </c>
      <c r="F16" s="7">
        <v>3185347</v>
      </c>
      <c r="G16" s="7"/>
      <c r="H16" s="7">
        <f>F16+G16</f>
        <v>3185347</v>
      </c>
      <c r="I16" s="34">
        <f t="shared" si="0"/>
        <v>100</v>
      </c>
    </row>
    <row r="17" spans="1:9" ht="25.5">
      <c r="A17" s="100"/>
      <c r="B17" s="100"/>
      <c r="C17" s="94">
        <v>544</v>
      </c>
      <c r="D17" s="94"/>
      <c r="E17" s="27" t="s">
        <v>194</v>
      </c>
      <c r="F17" s="2">
        <f>F18</f>
        <v>19337714</v>
      </c>
      <c r="G17" s="2">
        <f>G18</f>
        <v>0</v>
      </c>
      <c r="H17" s="2">
        <f>H18</f>
        <v>19337714</v>
      </c>
      <c r="I17" s="119">
        <f t="shared" si="0"/>
        <v>100</v>
      </c>
    </row>
    <row r="18" spans="1:9" ht="25.5">
      <c r="A18" s="100"/>
      <c r="B18" s="100"/>
      <c r="C18" s="94"/>
      <c r="D18" s="121">
        <v>5443</v>
      </c>
      <c r="E18" s="122" t="s">
        <v>195</v>
      </c>
      <c r="F18" s="7">
        <v>19337714</v>
      </c>
      <c r="G18" s="18"/>
      <c r="H18" s="18">
        <f>F18+G18</f>
        <v>19337714</v>
      </c>
      <c r="I18" s="34">
        <f t="shared" si="0"/>
        <v>100</v>
      </c>
    </row>
    <row r="19" spans="1:9" ht="12.75">
      <c r="A19" s="100"/>
      <c r="B19" s="100"/>
      <c r="C19" s="94">
        <v>547</v>
      </c>
      <c r="D19" s="100"/>
      <c r="E19" s="27" t="s">
        <v>134</v>
      </c>
      <c r="F19" s="2">
        <f>F20</f>
        <v>24062645</v>
      </c>
      <c r="G19" s="2">
        <f>G20</f>
        <v>0</v>
      </c>
      <c r="H19" s="2">
        <f>H20</f>
        <v>24062645</v>
      </c>
      <c r="I19" s="119">
        <f t="shared" si="0"/>
        <v>100</v>
      </c>
    </row>
    <row r="20" spans="1:9" ht="13.9" customHeight="1">
      <c r="A20" s="123"/>
      <c r="B20" s="123"/>
      <c r="C20" s="123"/>
      <c r="D20" s="123">
        <v>5471</v>
      </c>
      <c r="E20" s="124" t="s">
        <v>162</v>
      </c>
      <c r="F20" s="125">
        <v>24062645</v>
      </c>
      <c r="G20" s="125"/>
      <c r="H20" s="125">
        <f>F20+G20</f>
        <v>24062645</v>
      </c>
      <c r="I20" s="297">
        <f t="shared" si="0"/>
        <v>100</v>
      </c>
    </row>
    <row r="21" spans="1:9" ht="12.75" customHeight="1"/>
    <row r="26" spans="1:9">
      <c r="A26" s="343"/>
      <c r="B26" s="344"/>
      <c r="C26" s="344"/>
    </row>
  </sheetData>
  <mergeCells count="2">
    <mergeCell ref="A1:I1"/>
    <mergeCell ref="A26:C26"/>
  </mergeCells>
  <phoneticPr fontId="0" type="noConversion"/>
  <printOptions horizontalCentered="1"/>
  <pageMargins left="0.25" right="0.25" top="0.75" bottom="0.75" header="0.3" footer="0.3"/>
  <pageSetup paperSize="8" firstPageNumber="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52"/>
  <sheetViews>
    <sheetView zoomScale="115" zoomScaleNormal="100" zoomScaleSheetLayoutView="115" workbookViewId="0">
      <selection activeCell="I255" sqref="I255"/>
    </sheetView>
  </sheetViews>
  <sheetFormatPr defaultColWidth="11.42578125" defaultRowHeight="12"/>
  <cols>
    <col min="1" max="1" width="8.42578125" style="145" customWidth="1"/>
    <col min="2" max="2" width="49.5703125" style="20" customWidth="1"/>
    <col min="3" max="5" width="14.5703125" style="20" customWidth="1"/>
    <col min="6" max="6" width="7.85546875" style="20" customWidth="1"/>
    <col min="7" max="8" width="12.42578125" style="20" bestFit="1" customWidth="1"/>
    <col min="9" max="16384" width="11.42578125" style="20"/>
  </cols>
  <sheetData>
    <row r="1" spans="1:9" ht="25.5" customHeight="1">
      <c r="A1" s="345" t="s">
        <v>200</v>
      </c>
      <c r="B1" s="345"/>
      <c r="C1" s="345"/>
      <c r="D1" s="345"/>
      <c r="E1" s="345"/>
      <c r="F1" s="345"/>
    </row>
    <row r="2" spans="1:9" ht="43.5" customHeight="1">
      <c r="A2" s="198" t="s">
        <v>98</v>
      </c>
      <c r="B2" s="22" t="s">
        <v>99</v>
      </c>
      <c r="C2" s="290" t="s">
        <v>271</v>
      </c>
      <c r="D2" s="290" t="s">
        <v>266</v>
      </c>
      <c r="E2" s="290" t="s">
        <v>272</v>
      </c>
      <c r="F2" s="36" t="s">
        <v>267</v>
      </c>
    </row>
    <row r="3" spans="1:9" ht="12.75">
      <c r="A3" s="199"/>
      <c r="B3" s="23"/>
      <c r="C3" s="24"/>
      <c r="D3" s="24"/>
      <c r="E3" s="24"/>
      <c r="F3" s="5"/>
    </row>
    <row r="4" spans="1:9" s="132" customFormat="1" ht="22.5" customHeight="1">
      <c r="A4" s="47" t="s">
        <v>263</v>
      </c>
      <c r="B4" s="25" t="s">
        <v>108</v>
      </c>
      <c r="C4" s="2">
        <f>C6+C87+C114+C211</f>
        <v>998405623</v>
      </c>
      <c r="D4" s="2">
        <f>D6+D87+D114+D211</f>
        <v>7483816</v>
      </c>
      <c r="E4" s="2">
        <f>E6+E87+E114+E211</f>
        <v>1005889439</v>
      </c>
      <c r="F4" s="21">
        <f>E4/C4*100</f>
        <v>100.74957670786276</v>
      </c>
    </row>
    <row r="5" spans="1:9" s="132" customFormat="1" ht="12.75" customHeight="1">
      <c r="A5" s="47"/>
      <c r="B5" s="25"/>
      <c r="C5" s="26"/>
      <c r="D5" s="26"/>
      <c r="E5" s="26"/>
      <c r="F5" s="21"/>
    </row>
    <row r="6" spans="1:9" s="133" customFormat="1" ht="12.75" customHeight="1">
      <c r="A6" s="48">
        <v>1000</v>
      </c>
      <c r="B6" s="27" t="s">
        <v>115</v>
      </c>
      <c r="C6" s="2">
        <f>C8+C60+C68+C75+C81</f>
        <v>43669787</v>
      </c>
      <c r="D6" s="2">
        <f>D8+D60+D68+D75+D81</f>
        <v>1180000</v>
      </c>
      <c r="E6" s="2">
        <f>E8+E60+E68+E75+E81</f>
        <v>44849787</v>
      </c>
      <c r="F6" s="21">
        <f t="shared" ref="F6:F68" si="0">E6/C6*100</f>
        <v>102.70209698984792</v>
      </c>
    </row>
    <row r="7" spans="1:9" ht="12.75">
      <c r="A7" s="49"/>
      <c r="B7" s="28"/>
      <c r="C7" s="134"/>
      <c r="D7" s="134"/>
      <c r="E7" s="134"/>
      <c r="F7" s="21"/>
    </row>
    <row r="8" spans="1:9" ht="12.75">
      <c r="A8" s="56" t="s">
        <v>262</v>
      </c>
      <c r="B8" s="27" t="s">
        <v>100</v>
      </c>
      <c r="C8" s="2">
        <f>C9</f>
        <v>38597254</v>
      </c>
      <c r="D8" s="2">
        <f>D9</f>
        <v>0</v>
      </c>
      <c r="E8" s="2">
        <f>E9</f>
        <v>38597254</v>
      </c>
      <c r="F8" s="21">
        <f t="shared" si="0"/>
        <v>100</v>
      </c>
      <c r="G8" s="135"/>
      <c r="I8" s="135"/>
    </row>
    <row r="9" spans="1:9" ht="12.75">
      <c r="A9" s="50">
        <v>3</v>
      </c>
      <c r="B9" s="27" t="s">
        <v>63</v>
      </c>
      <c r="C9" s="2">
        <f>C10+C21+C51+C56</f>
        <v>38597254</v>
      </c>
      <c r="D9" s="2">
        <f>D10+D21+D51+D56</f>
        <v>0</v>
      </c>
      <c r="E9" s="2">
        <f>E10+E21+E51+E56</f>
        <v>38597254</v>
      </c>
      <c r="F9" s="21">
        <f t="shared" si="0"/>
        <v>100</v>
      </c>
    </row>
    <row r="10" spans="1:9" ht="12.75">
      <c r="A10" s="50">
        <v>31</v>
      </c>
      <c r="B10" s="27" t="s">
        <v>64</v>
      </c>
      <c r="C10" s="2">
        <f>C11+C16+C18</f>
        <v>29647886</v>
      </c>
      <c r="D10" s="2">
        <f>D11+D16+D18</f>
        <v>0</v>
      </c>
      <c r="E10" s="2">
        <f>E11+E16+E18</f>
        <v>29647886</v>
      </c>
      <c r="F10" s="21">
        <f t="shared" si="0"/>
        <v>100</v>
      </c>
    </row>
    <row r="11" spans="1:9" ht="12.75">
      <c r="A11" s="50">
        <v>311</v>
      </c>
      <c r="B11" s="27" t="s">
        <v>138</v>
      </c>
      <c r="C11" s="2">
        <f>SUM(C12:C15)</f>
        <v>24308182</v>
      </c>
      <c r="D11" s="2">
        <f>SUM(D12:D15)</f>
        <v>0</v>
      </c>
      <c r="E11" s="2">
        <f>SUM(E12:E15)</f>
        <v>24308182</v>
      </c>
      <c r="F11" s="21">
        <f t="shared" si="0"/>
        <v>100</v>
      </c>
    </row>
    <row r="12" spans="1:9" ht="12.75">
      <c r="A12" s="57">
        <v>3111</v>
      </c>
      <c r="B12" s="33" t="s">
        <v>65</v>
      </c>
      <c r="C12" s="13">
        <v>23896742</v>
      </c>
      <c r="D12" s="13"/>
      <c r="E12" s="13">
        <f>C12+D12</f>
        <v>23896742</v>
      </c>
      <c r="F12" s="296">
        <f t="shared" si="0"/>
        <v>100</v>
      </c>
    </row>
    <row r="13" spans="1:9" ht="12.75">
      <c r="A13" s="51">
        <v>3112</v>
      </c>
      <c r="B13" s="29" t="s">
        <v>206</v>
      </c>
      <c r="C13" s="13">
        <v>39817</v>
      </c>
      <c r="D13" s="13"/>
      <c r="E13" s="13">
        <f t="shared" ref="E13:E19" si="1">C13+D13</f>
        <v>39817</v>
      </c>
      <c r="F13" s="296">
        <f t="shared" si="0"/>
        <v>100</v>
      </c>
    </row>
    <row r="14" spans="1:9" ht="12.75">
      <c r="A14" s="57">
        <v>3113</v>
      </c>
      <c r="B14" s="33" t="s">
        <v>135</v>
      </c>
      <c r="C14" s="13">
        <v>238901</v>
      </c>
      <c r="D14" s="13"/>
      <c r="E14" s="13">
        <f t="shared" si="1"/>
        <v>238901</v>
      </c>
      <c r="F14" s="296">
        <f t="shared" si="0"/>
        <v>100</v>
      </c>
    </row>
    <row r="15" spans="1:9" ht="12.75">
      <c r="A15" s="57">
        <v>3114</v>
      </c>
      <c r="B15" s="33" t="s">
        <v>67</v>
      </c>
      <c r="C15" s="13">
        <v>132722</v>
      </c>
      <c r="D15" s="13"/>
      <c r="E15" s="13">
        <f t="shared" si="1"/>
        <v>132722</v>
      </c>
      <c r="F15" s="296">
        <f t="shared" si="0"/>
        <v>100</v>
      </c>
    </row>
    <row r="16" spans="1:9" ht="12.75">
      <c r="A16" s="50">
        <v>312</v>
      </c>
      <c r="B16" s="27" t="s">
        <v>68</v>
      </c>
      <c r="C16" s="2">
        <f>C17</f>
        <v>1327228</v>
      </c>
      <c r="D16" s="2">
        <f>D17</f>
        <v>0</v>
      </c>
      <c r="E16" s="2">
        <f>E17</f>
        <v>1327228</v>
      </c>
      <c r="F16" s="21">
        <f t="shared" si="0"/>
        <v>100</v>
      </c>
    </row>
    <row r="17" spans="1:9" ht="12.75">
      <c r="A17" s="127">
        <v>3121</v>
      </c>
      <c r="B17" s="128" t="s">
        <v>68</v>
      </c>
      <c r="C17" s="13">
        <v>1327228</v>
      </c>
      <c r="D17" s="13"/>
      <c r="E17" s="13">
        <f t="shared" si="1"/>
        <v>1327228</v>
      </c>
      <c r="F17" s="296">
        <f t="shared" si="0"/>
        <v>100</v>
      </c>
    </row>
    <row r="18" spans="1:9" ht="12.75">
      <c r="A18" s="50">
        <v>313</v>
      </c>
      <c r="B18" s="27" t="s">
        <v>69</v>
      </c>
      <c r="C18" s="2">
        <f>SUM(C19:C20)</f>
        <v>4012476</v>
      </c>
      <c r="D18" s="2">
        <f>SUM(D19:D20)</f>
        <v>0</v>
      </c>
      <c r="E18" s="2">
        <f>SUM(E19:E20)</f>
        <v>4012476</v>
      </c>
      <c r="F18" s="21">
        <f t="shared" si="0"/>
        <v>100</v>
      </c>
    </row>
    <row r="19" spans="1:9" ht="12.75">
      <c r="A19" s="127">
        <v>3132</v>
      </c>
      <c r="B19" s="128" t="s">
        <v>136</v>
      </c>
      <c r="C19" s="13">
        <v>4012476</v>
      </c>
      <c r="D19" s="13"/>
      <c r="E19" s="13">
        <f t="shared" si="1"/>
        <v>4012476</v>
      </c>
      <c r="F19" s="296">
        <f t="shared" si="0"/>
        <v>100</v>
      </c>
    </row>
    <row r="20" spans="1:9" ht="12.75">
      <c r="A20" s="127">
        <v>3133</v>
      </c>
      <c r="B20" s="128" t="s">
        <v>137</v>
      </c>
      <c r="C20" s="13">
        <v>0</v>
      </c>
      <c r="D20" s="13"/>
      <c r="E20" s="13">
        <v>0</v>
      </c>
      <c r="F20" s="21">
        <v>0</v>
      </c>
    </row>
    <row r="21" spans="1:9" s="136" customFormat="1" ht="12.75">
      <c r="A21" s="50">
        <v>32</v>
      </c>
      <c r="B21" s="129" t="s">
        <v>6</v>
      </c>
      <c r="C21" s="2">
        <f>C22+C26+C32+C44+C42</f>
        <v>8829917</v>
      </c>
      <c r="D21" s="2">
        <f>D22+D26+D32+D44+D42</f>
        <v>0</v>
      </c>
      <c r="E21" s="2">
        <f>E22+E26+E32+E44+E42</f>
        <v>8829917</v>
      </c>
      <c r="F21" s="21">
        <f t="shared" si="0"/>
        <v>100</v>
      </c>
      <c r="G21" s="20"/>
      <c r="I21" s="20"/>
    </row>
    <row r="22" spans="1:9" ht="12.75">
      <c r="A22" s="50">
        <v>321</v>
      </c>
      <c r="B22" s="27" t="s">
        <v>10</v>
      </c>
      <c r="C22" s="2">
        <f>SUM(C23:C25)</f>
        <v>1425178</v>
      </c>
      <c r="D22" s="2">
        <f>SUM(D23:D25)</f>
        <v>0</v>
      </c>
      <c r="E22" s="2">
        <f>SUM(E23:E25)</f>
        <v>1425178</v>
      </c>
      <c r="F22" s="21">
        <f t="shared" si="0"/>
        <v>100</v>
      </c>
    </row>
    <row r="23" spans="1:9" ht="12.75">
      <c r="A23" s="127">
        <v>3211</v>
      </c>
      <c r="B23" s="200" t="s">
        <v>70</v>
      </c>
      <c r="C23" s="13">
        <v>238901</v>
      </c>
      <c r="D23" s="13"/>
      <c r="E23" s="13">
        <f t="shared" ref="E23:E50" si="2">C23+D23</f>
        <v>238901</v>
      </c>
      <c r="F23" s="296">
        <f t="shared" si="0"/>
        <v>100</v>
      </c>
      <c r="G23" s="137"/>
    </row>
    <row r="24" spans="1:9" ht="12.75">
      <c r="A24" s="127">
        <v>3212</v>
      </c>
      <c r="B24" s="200" t="s">
        <v>71</v>
      </c>
      <c r="C24" s="13">
        <v>1027009</v>
      </c>
      <c r="D24" s="13"/>
      <c r="E24" s="13">
        <f t="shared" si="2"/>
        <v>1027009</v>
      </c>
      <c r="F24" s="296">
        <f t="shared" si="0"/>
        <v>100</v>
      </c>
    </row>
    <row r="25" spans="1:9" ht="12.75">
      <c r="A25" s="201">
        <v>3213</v>
      </c>
      <c r="B25" s="202" t="s">
        <v>9</v>
      </c>
      <c r="C25" s="13">
        <v>159268</v>
      </c>
      <c r="D25" s="13"/>
      <c r="E25" s="13">
        <f t="shared" si="2"/>
        <v>159268</v>
      </c>
      <c r="F25" s="296">
        <f t="shared" si="0"/>
        <v>100</v>
      </c>
    </row>
    <row r="26" spans="1:9" ht="12.75">
      <c r="A26" s="50">
        <v>322</v>
      </c>
      <c r="B26" s="27" t="s">
        <v>72</v>
      </c>
      <c r="C26" s="292">
        <f>SUM(C27:C31)</f>
        <v>1506404</v>
      </c>
      <c r="D26" s="2">
        <f>SUM(D27:D31)</f>
        <v>0</v>
      </c>
      <c r="E26" s="2">
        <f>SUM(E27:E31)</f>
        <v>1506404</v>
      </c>
      <c r="F26" s="21">
        <f t="shared" si="0"/>
        <v>100</v>
      </c>
    </row>
    <row r="27" spans="1:9" ht="12.75">
      <c r="A27" s="203">
        <v>3221</v>
      </c>
      <c r="B27" s="33" t="s">
        <v>73</v>
      </c>
      <c r="C27" s="13">
        <v>278718</v>
      </c>
      <c r="D27" s="13"/>
      <c r="E27" s="13">
        <f t="shared" si="2"/>
        <v>278718</v>
      </c>
      <c r="F27" s="296">
        <f t="shared" si="0"/>
        <v>100</v>
      </c>
    </row>
    <row r="28" spans="1:9" ht="12.75">
      <c r="A28" s="203">
        <v>3222</v>
      </c>
      <c r="B28" s="33" t="s">
        <v>74</v>
      </c>
      <c r="C28" s="13">
        <v>132723</v>
      </c>
      <c r="D28" s="13"/>
      <c r="E28" s="13">
        <f t="shared" si="2"/>
        <v>132723</v>
      </c>
      <c r="F28" s="296">
        <f t="shared" si="0"/>
        <v>100</v>
      </c>
    </row>
    <row r="29" spans="1:9" ht="12.75">
      <c r="A29" s="203">
        <v>3223</v>
      </c>
      <c r="B29" s="33" t="s">
        <v>75</v>
      </c>
      <c r="C29" s="13">
        <v>1028602</v>
      </c>
      <c r="D29" s="13"/>
      <c r="E29" s="13">
        <f t="shared" si="2"/>
        <v>1028602</v>
      </c>
      <c r="F29" s="296">
        <f t="shared" si="0"/>
        <v>100</v>
      </c>
    </row>
    <row r="30" spans="1:9" ht="12.75">
      <c r="A30" s="203">
        <v>3224</v>
      </c>
      <c r="B30" s="204" t="s">
        <v>11</v>
      </c>
      <c r="C30" s="13">
        <v>46453</v>
      </c>
      <c r="D30" s="13"/>
      <c r="E30" s="13">
        <f t="shared" si="2"/>
        <v>46453</v>
      </c>
      <c r="F30" s="296">
        <f t="shared" si="0"/>
        <v>100</v>
      </c>
    </row>
    <row r="31" spans="1:9" ht="12.75">
      <c r="A31" s="203">
        <v>3225</v>
      </c>
      <c r="B31" s="204" t="s">
        <v>13</v>
      </c>
      <c r="C31" s="13">
        <v>19908</v>
      </c>
      <c r="D31" s="13"/>
      <c r="E31" s="13">
        <f t="shared" si="2"/>
        <v>19908</v>
      </c>
      <c r="F31" s="296">
        <f t="shared" si="0"/>
        <v>100</v>
      </c>
    </row>
    <row r="32" spans="1:9" ht="12.75">
      <c r="A32" s="50">
        <v>323</v>
      </c>
      <c r="B32" s="27" t="s">
        <v>14</v>
      </c>
      <c r="C32" s="2">
        <f>SUM(C33:C41)</f>
        <v>5161325</v>
      </c>
      <c r="D32" s="2">
        <f>SUM(D33:D41)</f>
        <v>0</v>
      </c>
      <c r="E32" s="2">
        <f>SUM(E33:E41)</f>
        <v>5161325</v>
      </c>
      <c r="F32" s="21">
        <f t="shared" si="0"/>
        <v>100</v>
      </c>
    </row>
    <row r="33" spans="1:6" ht="12.75">
      <c r="A33" s="57">
        <v>3231</v>
      </c>
      <c r="B33" s="1" t="s">
        <v>76</v>
      </c>
      <c r="C33" s="13">
        <v>557436</v>
      </c>
      <c r="D33" s="13"/>
      <c r="E33" s="13">
        <f t="shared" si="2"/>
        <v>557436</v>
      </c>
      <c r="F33" s="296">
        <f t="shared" si="0"/>
        <v>100</v>
      </c>
    </row>
    <row r="34" spans="1:6" ht="12.75">
      <c r="A34" s="57">
        <v>3232</v>
      </c>
      <c r="B34" s="204" t="s">
        <v>15</v>
      </c>
      <c r="C34" s="13">
        <v>578406</v>
      </c>
      <c r="D34" s="13"/>
      <c r="E34" s="13">
        <f t="shared" si="2"/>
        <v>578406</v>
      </c>
      <c r="F34" s="296">
        <f t="shared" si="0"/>
        <v>100</v>
      </c>
    </row>
    <row r="35" spans="1:6" ht="12.75">
      <c r="A35" s="57">
        <v>3233</v>
      </c>
      <c r="B35" s="205" t="s">
        <v>77</v>
      </c>
      <c r="C35" s="13">
        <v>53089</v>
      </c>
      <c r="D35" s="13"/>
      <c r="E35" s="13">
        <f t="shared" si="2"/>
        <v>53089</v>
      </c>
      <c r="F35" s="296">
        <f t="shared" si="0"/>
        <v>100</v>
      </c>
    </row>
    <row r="36" spans="1:6" ht="12.75">
      <c r="A36" s="57">
        <v>3234</v>
      </c>
      <c r="B36" s="205" t="s">
        <v>78</v>
      </c>
      <c r="C36" s="13">
        <v>172540</v>
      </c>
      <c r="D36" s="13"/>
      <c r="E36" s="13">
        <f t="shared" si="2"/>
        <v>172540</v>
      </c>
      <c r="F36" s="296">
        <f t="shared" si="0"/>
        <v>100</v>
      </c>
    </row>
    <row r="37" spans="1:6" ht="12.75">
      <c r="A37" s="57">
        <v>3235</v>
      </c>
      <c r="B37" s="205" t="s">
        <v>79</v>
      </c>
      <c r="C37" s="13">
        <v>1287411</v>
      </c>
      <c r="D37" s="13"/>
      <c r="E37" s="13">
        <f t="shared" si="2"/>
        <v>1287411</v>
      </c>
      <c r="F37" s="296">
        <f t="shared" si="0"/>
        <v>100</v>
      </c>
    </row>
    <row r="38" spans="1:6" ht="12.75">
      <c r="A38" s="57">
        <v>3236</v>
      </c>
      <c r="B38" s="205" t="s">
        <v>189</v>
      </c>
      <c r="C38" s="13">
        <v>66361</v>
      </c>
      <c r="D38" s="13"/>
      <c r="E38" s="13">
        <f t="shared" si="2"/>
        <v>66361</v>
      </c>
      <c r="F38" s="296">
        <f t="shared" si="0"/>
        <v>100</v>
      </c>
    </row>
    <row r="39" spans="1:6" ht="12.75">
      <c r="A39" s="57">
        <v>3237</v>
      </c>
      <c r="B39" s="204" t="s">
        <v>16</v>
      </c>
      <c r="C39" s="13">
        <v>654323</v>
      </c>
      <c r="D39" s="13"/>
      <c r="E39" s="13">
        <f t="shared" si="2"/>
        <v>654323</v>
      </c>
      <c r="F39" s="296">
        <f t="shared" si="0"/>
        <v>100</v>
      </c>
    </row>
    <row r="40" spans="1:6" ht="12.75">
      <c r="A40" s="14">
        <v>3238</v>
      </c>
      <c r="B40" s="15" t="s">
        <v>205</v>
      </c>
      <c r="C40" s="13">
        <v>1260867</v>
      </c>
      <c r="D40" s="13"/>
      <c r="E40" s="13">
        <f t="shared" si="2"/>
        <v>1260867</v>
      </c>
      <c r="F40" s="296">
        <f t="shared" si="0"/>
        <v>100</v>
      </c>
    </row>
    <row r="41" spans="1:6" ht="12.75">
      <c r="A41" s="57">
        <v>3239</v>
      </c>
      <c r="B41" s="204" t="s">
        <v>80</v>
      </c>
      <c r="C41" s="13">
        <v>530892</v>
      </c>
      <c r="D41" s="13"/>
      <c r="E41" s="13">
        <f t="shared" si="2"/>
        <v>530892</v>
      </c>
      <c r="F41" s="296">
        <f t="shared" si="0"/>
        <v>100</v>
      </c>
    </row>
    <row r="42" spans="1:6" ht="12.75">
      <c r="A42" s="56">
        <v>324</v>
      </c>
      <c r="B42" s="206" t="s">
        <v>213</v>
      </c>
      <c r="C42" s="58">
        <f>C43</f>
        <v>0</v>
      </c>
      <c r="D42" s="58">
        <f>D43</f>
        <v>0</v>
      </c>
      <c r="E42" s="58">
        <f>E43</f>
        <v>0</v>
      </c>
      <c r="F42" s="21">
        <v>0</v>
      </c>
    </row>
    <row r="43" spans="1:6" ht="12.75">
      <c r="A43" s="57">
        <v>3241</v>
      </c>
      <c r="B43" s="204" t="s">
        <v>213</v>
      </c>
      <c r="C43" s="13">
        <v>0</v>
      </c>
      <c r="D43" s="13"/>
      <c r="E43" s="13">
        <f t="shared" si="2"/>
        <v>0</v>
      </c>
      <c r="F43" s="21">
        <v>0</v>
      </c>
    </row>
    <row r="44" spans="1:6" ht="12.75">
      <c r="A44" s="50">
        <v>329</v>
      </c>
      <c r="B44" s="27" t="s">
        <v>82</v>
      </c>
      <c r="C44" s="2">
        <f>SUM(C45:C50)</f>
        <v>737010</v>
      </c>
      <c r="D44" s="2">
        <f>SUM(D45:D50)</f>
        <v>0</v>
      </c>
      <c r="E44" s="2">
        <f>SUM(E45:E50)</f>
        <v>737010</v>
      </c>
      <c r="F44" s="21">
        <f t="shared" si="0"/>
        <v>100</v>
      </c>
    </row>
    <row r="45" spans="1:6" ht="15.75" customHeight="1">
      <c r="A45" s="57">
        <v>3291</v>
      </c>
      <c r="B45" s="207" t="s">
        <v>119</v>
      </c>
      <c r="C45" s="13">
        <v>39817</v>
      </c>
      <c r="D45" s="7"/>
      <c r="E45" s="7">
        <f t="shared" si="2"/>
        <v>39817</v>
      </c>
      <c r="F45" s="296">
        <f t="shared" si="0"/>
        <v>100</v>
      </c>
    </row>
    <row r="46" spans="1:6" ht="12.75">
      <c r="A46" s="57">
        <v>3292</v>
      </c>
      <c r="B46" s="33" t="s">
        <v>83</v>
      </c>
      <c r="C46" s="13">
        <v>159267</v>
      </c>
      <c r="D46" s="13"/>
      <c r="E46" s="13">
        <f t="shared" si="2"/>
        <v>159267</v>
      </c>
      <c r="F46" s="296">
        <f t="shared" si="0"/>
        <v>100</v>
      </c>
    </row>
    <row r="47" spans="1:6" ht="12.75">
      <c r="A47" s="57">
        <v>3293</v>
      </c>
      <c r="B47" s="33" t="s">
        <v>84</v>
      </c>
      <c r="C47" s="13">
        <v>46811</v>
      </c>
      <c r="D47" s="13"/>
      <c r="E47" s="13">
        <f t="shared" si="2"/>
        <v>46811</v>
      </c>
      <c r="F47" s="296">
        <f t="shared" si="0"/>
        <v>100</v>
      </c>
    </row>
    <row r="48" spans="1:6" ht="12.75">
      <c r="A48" s="57">
        <v>3294</v>
      </c>
      <c r="B48" s="33" t="s">
        <v>190</v>
      </c>
      <c r="C48" s="13">
        <v>46453</v>
      </c>
      <c r="D48" s="13"/>
      <c r="E48" s="13">
        <f t="shared" si="2"/>
        <v>46453</v>
      </c>
      <c r="F48" s="296">
        <f t="shared" si="0"/>
        <v>100</v>
      </c>
    </row>
    <row r="49" spans="1:6" ht="12.75">
      <c r="A49" s="57">
        <v>3295</v>
      </c>
      <c r="B49" s="33" t="s">
        <v>139</v>
      </c>
      <c r="C49" s="13">
        <v>305303</v>
      </c>
      <c r="D49" s="13"/>
      <c r="E49" s="13">
        <f t="shared" si="2"/>
        <v>305303</v>
      </c>
      <c r="F49" s="296">
        <f t="shared" si="0"/>
        <v>100</v>
      </c>
    </row>
    <row r="50" spans="1:6" ht="12.75">
      <c r="A50" s="57">
        <v>3299</v>
      </c>
      <c r="B50" s="33" t="s">
        <v>82</v>
      </c>
      <c r="C50" s="13">
        <v>139359</v>
      </c>
      <c r="D50" s="13"/>
      <c r="E50" s="13">
        <f t="shared" si="2"/>
        <v>139359</v>
      </c>
      <c r="F50" s="296">
        <f t="shared" si="0"/>
        <v>100</v>
      </c>
    </row>
    <row r="51" spans="1:6" ht="12.75">
      <c r="A51" s="50">
        <v>34</v>
      </c>
      <c r="B51" s="27" t="s">
        <v>129</v>
      </c>
      <c r="C51" s="2">
        <f>C52</f>
        <v>92906</v>
      </c>
      <c r="D51" s="2">
        <f>D52</f>
        <v>0</v>
      </c>
      <c r="E51" s="2">
        <f>E52</f>
        <v>92906</v>
      </c>
      <c r="F51" s="21">
        <f t="shared" si="0"/>
        <v>100</v>
      </c>
    </row>
    <row r="52" spans="1:6" ht="12.75">
      <c r="A52" s="50">
        <v>343</v>
      </c>
      <c r="B52" s="27" t="s">
        <v>94</v>
      </c>
      <c r="C52" s="2">
        <f>SUM(C53:C55)</f>
        <v>92906</v>
      </c>
      <c r="D52" s="2">
        <f>SUM(D53:D55)</f>
        <v>0</v>
      </c>
      <c r="E52" s="2">
        <f>SUM(E53:E55)</f>
        <v>92906</v>
      </c>
      <c r="F52" s="21">
        <f t="shared" si="0"/>
        <v>100</v>
      </c>
    </row>
    <row r="53" spans="1:6" ht="12.75">
      <c r="A53" s="49">
        <v>3431</v>
      </c>
      <c r="B53" s="207" t="s">
        <v>95</v>
      </c>
      <c r="C53" s="13">
        <v>86270</v>
      </c>
      <c r="D53" s="13"/>
      <c r="E53" s="13">
        <f>C53+D53</f>
        <v>86270</v>
      </c>
      <c r="F53" s="296">
        <f t="shared" si="0"/>
        <v>100</v>
      </c>
    </row>
    <row r="54" spans="1:6" ht="12.75">
      <c r="A54" s="52">
        <v>3432</v>
      </c>
      <c r="B54" s="208" t="s">
        <v>208</v>
      </c>
      <c r="C54" s="13">
        <v>0</v>
      </c>
      <c r="D54" s="13"/>
      <c r="E54" s="13">
        <f>C54+D54</f>
        <v>0</v>
      </c>
      <c r="F54" s="296">
        <v>0</v>
      </c>
    </row>
    <row r="55" spans="1:6" ht="12.75">
      <c r="A55" s="49">
        <v>3433</v>
      </c>
      <c r="B55" s="207" t="s">
        <v>96</v>
      </c>
      <c r="C55" s="13">
        <v>6636</v>
      </c>
      <c r="D55" s="7"/>
      <c r="E55" s="7">
        <f>C55+D55</f>
        <v>6636</v>
      </c>
      <c r="F55" s="296">
        <f t="shared" si="0"/>
        <v>100</v>
      </c>
    </row>
    <row r="56" spans="1:6" ht="12.75">
      <c r="A56" s="50">
        <v>38</v>
      </c>
      <c r="B56" s="27" t="s">
        <v>140</v>
      </c>
      <c r="C56" s="2">
        <f t="shared" ref="C56:E57" si="3">C57</f>
        <v>26545</v>
      </c>
      <c r="D56" s="2">
        <f t="shared" si="3"/>
        <v>0</v>
      </c>
      <c r="E56" s="2">
        <f t="shared" si="3"/>
        <v>26545</v>
      </c>
      <c r="F56" s="21">
        <f t="shared" si="0"/>
        <v>100</v>
      </c>
    </row>
    <row r="57" spans="1:6" ht="12.75">
      <c r="A57" s="50">
        <v>381</v>
      </c>
      <c r="B57" s="27" t="s">
        <v>56</v>
      </c>
      <c r="C57" s="2">
        <f t="shared" si="3"/>
        <v>26545</v>
      </c>
      <c r="D57" s="2">
        <f t="shared" si="3"/>
        <v>0</v>
      </c>
      <c r="E57" s="2">
        <f t="shared" si="3"/>
        <v>26545</v>
      </c>
      <c r="F57" s="21">
        <f t="shared" si="0"/>
        <v>100</v>
      </c>
    </row>
    <row r="58" spans="1:6" ht="12.75">
      <c r="A58" s="203">
        <v>3811</v>
      </c>
      <c r="B58" s="33" t="s">
        <v>21</v>
      </c>
      <c r="C58" s="13">
        <v>26545</v>
      </c>
      <c r="D58" s="7"/>
      <c r="E58" s="7">
        <f>C58+D58</f>
        <v>26545</v>
      </c>
      <c r="F58" s="296">
        <f t="shared" si="0"/>
        <v>100</v>
      </c>
    </row>
    <row r="59" spans="1:6" ht="12.75">
      <c r="A59" s="203"/>
      <c r="B59" s="33"/>
      <c r="C59" s="7"/>
      <c r="D59" s="7"/>
      <c r="E59" s="7"/>
      <c r="F59" s="21"/>
    </row>
    <row r="60" spans="1:6" ht="12.75">
      <c r="A60" s="56" t="s">
        <v>261</v>
      </c>
      <c r="B60" s="129" t="s">
        <v>101</v>
      </c>
      <c r="C60" s="2">
        <f t="shared" ref="C60:E61" si="4">C61</f>
        <v>351715</v>
      </c>
      <c r="D60" s="2">
        <f t="shared" si="4"/>
        <v>800000</v>
      </c>
      <c r="E60" s="2">
        <f t="shared" si="4"/>
        <v>1151715</v>
      </c>
      <c r="F60" s="21">
        <f t="shared" si="0"/>
        <v>327.45688981135294</v>
      </c>
    </row>
    <row r="61" spans="1:6" ht="12.75">
      <c r="A61" s="56">
        <v>42</v>
      </c>
      <c r="B61" s="129" t="s">
        <v>22</v>
      </c>
      <c r="C61" s="2">
        <f t="shared" si="4"/>
        <v>351715</v>
      </c>
      <c r="D61" s="2">
        <f t="shared" si="4"/>
        <v>800000</v>
      </c>
      <c r="E61" s="2">
        <f t="shared" si="4"/>
        <v>1151715</v>
      </c>
      <c r="F61" s="21">
        <f t="shared" si="0"/>
        <v>327.45688981135294</v>
      </c>
    </row>
    <row r="62" spans="1:6" ht="12.75">
      <c r="A62" s="56">
        <v>422</v>
      </c>
      <c r="B62" s="129" t="s">
        <v>32</v>
      </c>
      <c r="C62" s="2">
        <f>SUM(C63:C66)</f>
        <v>351715</v>
      </c>
      <c r="D62" s="2">
        <f>SUM(D63:D66)</f>
        <v>800000</v>
      </c>
      <c r="E62" s="2">
        <f>SUM(E63:E66)</f>
        <v>1151715</v>
      </c>
      <c r="F62" s="21">
        <f t="shared" si="0"/>
        <v>327.45688981135294</v>
      </c>
    </row>
    <row r="63" spans="1:6" ht="12.75">
      <c r="A63" s="53" t="s">
        <v>28</v>
      </c>
      <c r="B63" s="30" t="s">
        <v>29</v>
      </c>
      <c r="C63" s="13">
        <v>205720</v>
      </c>
      <c r="D63" s="13"/>
      <c r="E63" s="13">
        <f>C63+D63</f>
        <v>205720</v>
      </c>
      <c r="F63" s="296">
        <f t="shared" si="0"/>
        <v>100</v>
      </c>
    </row>
    <row r="64" spans="1:6" ht="12.75">
      <c r="A64" s="203" t="s">
        <v>30</v>
      </c>
      <c r="B64" s="204" t="s">
        <v>31</v>
      </c>
      <c r="C64" s="13">
        <v>39817</v>
      </c>
      <c r="D64" s="13"/>
      <c r="E64" s="13">
        <f>C64+D64</f>
        <v>39817</v>
      </c>
      <c r="F64" s="296">
        <f t="shared" si="0"/>
        <v>100</v>
      </c>
    </row>
    <row r="65" spans="1:8" ht="12.75">
      <c r="A65" s="203">
        <v>4224</v>
      </c>
      <c r="B65" s="33" t="s">
        <v>126</v>
      </c>
      <c r="C65" s="13">
        <v>0</v>
      </c>
      <c r="D65" s="13"/>
      <c r="E65" s="13">
        <f>C65+D65</f>
        <v>0</v>
      </c>
      <c r="F65" s="296">
        <v>0</v>
      </c>
    </row>
    <row r="66" spans="1:8" ht="12.75">
      <c r="A66" s="203" t="s">
        <v>33</v>
      </c>
      <c r="B66" s="204" t="s">
        <v>1</v>
      </c>
      <c r="C66" s="13">
        <v>106178</v>
      </c>
      <c r="D66" s="13">
        <v>800000</v>
      </c>
      <c r="E66" s="13">
        <f>C66+D66</f>
        <v>906178</v>
      </c>
      <c r="F66" s="296">
        <f t="shared" si="0"/>
        <v>853.45175083350603</v>
      </c>
    </row>
    <row r="67" spans="1:8" ht="12.75">
      <c r="A67" s="203"/>
      <c r="B67" s="204"/>
      <c r="C67" s="7"/>
      <c r="D67" s="7"/>
      <c r="E67" s="7"/>
      <c r="F67" s="21"/>
    </row>
    <row r="68" spans="1:8" ht="12.75">
      <c r="A68" s="56" t="s">
        <v>260</v>
      </c>
      <c r="B68" s="129" t="s">
        <v>102</v>
      </c>
      <c r="C68" s="2">
        <f>C69</f>
        <v>1592674</v>
      </c>
      <c r="D68" s="2">
        <f>D69</f>
        <v>0</v>
      </c>
      <c r="E68" s="2">
        <f>E69</f>
        <v>1592674</v>
      </c>
      <c r="F68" s="21">
        <f t="shared" si="0"/>
        <v>100</v>
      </c>
    </row>
    <row r="69" spans="1:8" ht="12.75">
      <c r="A69" s="56">
        <v>42</v>
      </c>
      <c r="B69" s="129" t="s">
        <v>22</v>
      </c>
      <c r="C69" s="2">
        <f>C70+C72</f>
        <v>1592674</v>
      </c>
      <c r="D69" s="2">
        <f>D70+D72</f>
        <v>0</v>
      </c>
      <c r="E69" s="2">
        <f>E70+E72</f>
        <v>1592674</v>
      </c>
      <c r="F69" s="21">
        <f t="shared" ref="F69:F132" si="5">E69/C69*100</f>
        <v>100</v>
      </c>
    </row>
    <row r="70" spans="1:8" ht="12.75">
      <c r="A70" s="56">
        <v>422</v>
      </c>
      <c r="B70" s="129" t="s">
        <v>32</v>
      </c>
      <c r="C70" s="2">
        <f>C71</f>
        <v>398168</v>
      </c>
      <c r="D70" s="2">
        <f>D71</f>
        <v>0</v>
      </c>
      <c r="E70" s="2">
        <f>E71</f>
        <v>398168</v>
      </c>
      <c r="F70" s="21">
        <f t="shared" si="5"/>
        <v>100</v>
      </c>
      <c r="H70" s="138"/>
    </row>
    <row r="71" spans="1:8" ht="12.75">
      <c r="A71" s="53" t="s">
        <v>28</v>
      </c>
      <c r="B71" s="33" t="s">
        <v>29</v>
      </c>
      <c r="C71" s="13">
        <v>398168</v>
      </c>
      <c r="D71" s="13"/>
      <c r="E71" s="13">
        <f>C71+D71</f>
        <v>398168</v>
      </c>
      <c r="F71" s="296">
        <f t="shared" si="5"/>
        <v>100</v>
      </c>
      <c r="H71" s="138"/>
    </row>
    <row r="72" spans="1:8" ht="12.75">
      <c r="A72" s="56">
        <v>426</v>
      </c>
      <c r="B72" s="129" t="s">
        <v>123</v>
      </c>
      <c r="C72" s="2">
        <f>C73</f>
        <v>1194506</v>
      </c>
      <c r="D72" s="2">
        <f>D73</f>
        <v>0</v>
      </c>
      <c r="E72" s="2">
        <f>E73</f>
        <v>1194506</v>
      </c>
      <c r="F72" s="21">
        <f t="shared" si="5"/>
        <v>100</v>
      </c>
      <c r="H72" s="138"/>
    </row>
    <row r="73" spans="1:8" ht="12.75">
      <c r="A73" s="203">
        <v>4262</v>
      </c>
      <c r="B73" s="1" t="s">
        <v>122</v>
      </c>
      <c r="C73" s="13">
        <v>1194506</v>
      </c>
      <c r="D73" s="13"/>
      <c r="E73" s="13">
        <f>C73+D73</f>
        <v>1194506</v>
      </c>
      <c r="F73" s="296">
        <f t="shared" si="5"/>
        <v>100</v>
      </c>
      <c r="H73" s="138"/>
    </row>
    <row r="74" spans="1:8" ht="12.75" hidden="1">
      <c r="A74" s="203"/>
      <c r="B74" s="33"/>
      <c r="C74" s="4"/>
      <c r="D74" s="4"/>
      <c r="E74" s="4"/>
      <c r="F74" s="21"/>
      <c r="H74" s="138"/>
    </row>
    <row r="75" spans="1:8" ht="12.75" hidden="1">
      <c r="A75" s="56" t="s">
        <v>103</v>
      </c>
      <c r="B75" s="129" t="s">
        <v>128</v>
      </c>
      <c r="C75" s="2">
        <f t="shared" ref="C75:E76" si="6">C76</f>
        <v>0</v>
      </c>
      <c r="D75" s="2">
        <f t="shared" si="6"/>
        <v>0</v>
      </c>
      <c r="E75" s="2">
        <f t="shared" si="6"/>
        <v>0</v>
      </c>
      <c r="F75" s="21" t="e">
        <f t="shared" si="5"/>
        <v>#DIV/0!</v>
      </c>
      <c r="H75" s="138"/>
    </row>
    <row r="76" spans="1:8" ht="12.75" hidden="1">
      <c r="A76" s="56">
        <v>42</v>
      </c>
      <c r="B76" s="129" t="s">
        <v>22</v>
      </c>
      <c r="C76" s="2">
        <f t="shared" si="6"/>
        <v>0</v>
      </c>
      <c r="D76" s="2">
        <f t="shared" si="6"/>
        <v>0</v>
      </c>
      <c r="E76" s="2">
        <f t="shared" si="6"/>
        <v>0</v>
      </c>
      <c r="F76" s="21" t="e">
        <f t="shared" si="5"/>
        <v>#DIV/0!</v>
      </c>
      <c r="H76" s="138"/>
    </row>
    <row r="77" spans="1:8" ht="12.75" hidden="1">
      <c r="A77" s="56">
        <v>423</v>
      </c>
      <c r="B77" s="129" t="s">
        <v>130</v>
      </c>
      <c r="C77" s="2">
        <f>SUM(C78:C79)</f>
        <v>0</v>
      </c>
      <c r="D77" s="2">
        <f>SUM(D78:D79)</f>
        <v>0</v>
      </c>
      <c r="E77" s="2">
        <f>SUM(E78:E79)</f>
        <v>0</v>
      </c>
      <c r="F77" s="21" t="e">
        <f t="shared" si="5"/>
        <v>#DIV/0!</v>
      </c>
      <c r="H77" s="138"/>
    </row>
    <row r="78" spans="1:8" ht="12.75" hidden="1">
      <c r="A78" s="209">
        <v>4231</v>
      </c>
      <c r="B78" s="97" t="s">
        <v>207</v>
      </c>
      <c r="C78" s="13">
        <v>0</v>
      </c>
      <c r="D78" s="13">
        <v>0</v>
      </c>
      <c r="E78" s="13">
        <v>0</v>
      </c>
      <c r="F78" s="21" t="e">
        <f t="shared" si="5"/>
        <v>#DIV/0!</v>
      </c>
      <c r="H78" s="138"/>
    </row>
    <row r="79" spans="1:8" ht="12.75" hidden="1">
      <c r="A79" s="203">
        <v>4233</v>
      </c>
      <c r="B79" s="33" t="s">
        <v>183</v>
      </c>
      <c r="C79" s="13">
        <v>0</v>
      </c>
      <c r="D79" s="13">
        <v>0</v>
      </c>
      <c r="E79" s="13">
        <v>0</v>
      </c>
      <c r="F79" s="21" t="e">
        <f t="shared" si="5"/>
        <v>#DIV/0!</v>
      </c>
      <c r="H79" s="138"/>
    </row>
    <row r="80" spans="1:8" ht="12.75">
      <c r="A80" s="203"/>
      <c r="B80" s="204"/>
      <c r="C80" s="3"/>
      <c r="D80" s="3"/>
      <c r="E80" s="3"/>
      <c r="F80" s="21"/>
      <c r="H80" s="138"/>
    </row>
    <row r="81" spans="1:9" ht="12.75">
      <c r="A81" s="56" t="s">
        <v>259</v>
      </c>
      <c r="B81" s="129" t="s">
        <v>106</v>
      </c>
      <c r="C81" s="2">
        <f t="shared" ref="C81:E82" si="7">C82</f>
        <v>3128144</v>
      </c>
      <c r="D81" s="2">
        <f t="shared" si="7"/>
        <v>380000</v>
      </c>
      <c r="E81" s="2">
        <f t="shared" si="7"/>
        <v>3508144</v>
      </c>
      <c r="F81" s="21">
        <f t="shared" si="5"/>
        <v>112.1477783631444</v>
      </c>
      <c r="H81" s="138"/>
    </row>
    <row r="82" spans="1:9" ht="12.75">
      <c r="A82" s="56">
        <v>42</v>
      </c>
      <c r="B82" s="129" t="s">
        <v>22</v>
      </c>
      <c r="C82" s="2">
        <f t="shared" si="7"/>
        <v>3128144</v>
      </c>
      <c r="D82" s="2">
        <f t="shared" si="7"/>
        <v>380000</v>
      </c>
      <c r="E82" s="2">
        <f t="shared" si="7"/>
        <v>3508144</v>
      </c>
      <c r="F82" s="21">
        <f t="shared" si="5"/>
        <v>112.1477783631444</v>
      </c>
      <c r="H82" s="138"/>
    </row>
    <row r="83" spans="1:9" ht="12.75">
      <c r="A83" s="56">
        <v>421</v>
      </c>
      <c r="B83" s="129" t="s">
        <v>23</v>
      </c>
      <c r="C83" s="2">
        <f>C84+C85</f>
        <v>3128144</v>
      </c>
      <c r="D83" s="2">
        <f>D84+D85</f>
        <v>380000</v>
      </c>
      <c r="E83" s="2">
        <f>E84+E85</f>
        <v>3508144</v>
      </c>
      <c r="F83" s="21">
        <f t="shared" si="5"/>
        <v>112.1477783631444</v>
      </c>
      <c r="H83" s="138"/>
    </row>
    <row r="84" spans="1:9" ht="12.75">
      <c r="A84" s="203" t="s">
        <v>24</v>
      </c>
      <c r="B84" s="204" t="s">
        <v>25</v>
      </c>
      <c r="C84" s="13">
        <v>3128144</v>
      </c>
      <c r="D84" s="13">
        <v>380000</v>
      </c>
      <c r="E84" s="13">
        <f>C84+D84</f>
        <v>3508144</v>
      </c>
      <c r="F84" s="296">
        <f t="shared" si="5"/>
        <v>112.1477783631444</v>
      </c>
      <c r="H84" s="138"/>
    </row>
    <row r="85" spans="1:9" ht="0.75" customHeight="1">
      <c r="A85" s="203">
        <v>4214</v>
      </c>
      <c r="B85" s="204" t="s">
        <v>27</v>
      </c>
      <c r="C85" s="13">
        <v>0</v>
      </c>
      <c r="D85" s="13"/>
      <c r="E85" s="13"/>
      <c r="F85" s="21" t="e">
        <f t="shared" si="5"/>
        <v>#DIV/0!</v>
      </c>
      <c r="H85" s="138"/>
    </row>
    <row r="86" spans="1:9" ht="12.75">
      <c r="A86" s="203"/>
      <c r="B86" s="204"/>
      <c r="C86" s="7"/>
      <c r="D86" s="7"/>
      <c r="E86" s="7"/>
      <c r="F86" s="21"/>
      <c r="G86" s="133"/>
    </row>
    <row r="87" spans="1:9" s="133" customFormat="1" ht="28.5" customHeight="1">
      <c r="A87" s="48">
        <v>1001</v>
      </c>
      <c r="B87" s="27" t="s">
        <v>114</v>
      </c>
      <c r="C87" s="2">
        <f>C89+C97+C105</f>
        <v>50206915</v>
      </c>
      <c r="D87" s="2">
        <f>D89+D97+D105</f>
        <v>0</v>
      </c>
      <c r="E87" s="2">
        <f>E89+E97+E105</f>
        <v>50206915</v>
      </c>
      <c r="F87" s="21">
        <f t="shared" si="5"/>
        <v>100</v>
      </c>
      <c r="G87" s="20"/>
    </row>
    <row r="88" spans="1:9" ht="12.75">
      <c r="A88" s="210"/>
      <c r="B88" s="129"/>
      <c r="C88" s="3"/>
      <c r="D88" s="3"/>
      <c r="E88" s="3"/>
      <c r="F88" s="21"/>
    </row>
    <row r="89" spans="1:9" s="139" customFormat="1" ht="25.5">
      <c r="A89" s="54" t="s">
        <v>258</v>
      </c>
      <c r="B89" s="6" t="s">
        <v>104</v>
      </c>
      <c r="C89" s="2">
        <f>C90+C93</f>
        <v>3770522</v>
      </c>
      <c r="D89" s="2">
        <f>D90+D93</f>
        <v>0</v>
      </c>
      <c r="E89" s="2">
        <f>E90+E93</f>
        <v>3770522</v>
      </c>
      <c r="F89" s="21">
        <f t="shared" si="5"/>
        <v>100</v>
      </c>
      <c r="G89" s="135"/>
    </row>
    <row r="90" spans="1:9" ht="12.75">
      <c r="A90" s="56">
        <v>34</v>
      </c>
      <c r="B90" s="27" t="s">
        <v>19</v>
      </c>
      <c r="C90" s="2">
        <f t="shared" ref="C90:E91" si="8">C91</f>
        <v>585175</v>
      </c>
      <c r="D90" s="2">
        <f t="shared" si="8"/>
        <v>0</v>
      </c>
      <c r="E90" s="2">
        <f t="shared" si="8"/>
        <v>585175</v>
      </c>
      <c r="F90" s="21">
        <f t="shared" si="5"/>
        <v>100</v>
      </c>
      <c r="G90" s="135"/>
    </row>
    <row r="91" spans="1:9" ht="12.75">
      <c r="A91" s="56">
        <v>342</v>
      </c>
      <c r="B91" s="27" t="s">
        <v>141</v>
      </c>
      <c r="C91" s="2">
        <f t="shared" si="8"/>
        <v>585175</v>
      </c>
      <c r="D91" s="2">
        <f t="shared" si="8"/>
        <v>0</v>
      </c>
      <c r="E91" s="2">
        <f t="shared" si="8"/>
        <v>585175</v>
      </c>
      <c r="F91" s="21">
        <f t="shared" si="5"/>
        <v>100</v>
      </c>
      <c r="G91" s="135"/>
    </row>
    <row r="92" spans="1:9" ht="25.5">
      <c r="A92" s="211" t="s">
        <v>18</v>
      </c>
      <c r="B92" s="212" t="s">
        <v>142</v>
      </c>
      <c r="C92" s="13">
        <v>585175</v>
      </c>
      <c r="D92" s="8"/>
      <c r="E92" s="8">
        <f>C92+D92</f>
        <v>585175</v>
      </c>
      <c r="F92" s="296">
        <f t="shared" si="5"/>
        <v>100</v>
      </c>
      <c r="G92" s="135"/>
    </row>
    <row r="93" spans="1:9" ht="12.75">
      <c r="A93" s="56">
        <v>54</v>
      </c>
      <c r="B93" s="27" t="s">
        <v>144</v>
      </c>
      <c r="C93" s="2">
        <f t="shared" ref="C93:E94" si="9">C94</f>
        <v>3185347</v>
      </c>
      <c r="D93" s="2">
        <f t="shared" si="9"/>
        <v>0</v>
      </c>
      <c r="E93" s="2">
        <f t="shared" si="9"/>
        <v>3185347</v>
      </c>
      <c r="F93" s="21">
        <f t="shared" si="5"/>
        <v>100</v>
      </c>
      <c r="G93" s="135"/>
    </row>
    <row r="94" spans="1:9" ht="24.6" customHeight="1">
      <c r="A94" s="54">
        <v>542</v>
      </c>
      <c r="B94" s="27" t="s">
        <v>196</v>
      </c>
      <c r="C94" s="2">
        <f t="shared" si="9"/>
        <v>3185347</v>
      </c>
      <c r="D94" s="2">
        <f t="shared" si="9"/>
        <v>0</v>
      </c>
      <c r="E94" s="2">
        <f t="shared" si="9"/>
        <v>3185347</v>
      </c>
      <c r="F94" s="21">
        <f t="shared" si="5"/>
        <v>100</v>
      </c>
      <c r="G94" s="135"/>
      <c r="H94" s="139"/>
      <c r="I94" s="139"/>
    </row>
    <row r="95" spans="1:9" ht="25.5">
      <c r="A95" s="55">
        <v>5422</v>
      </c>
      <c r="B95" s="31" t="s">
        <v>151</v>
      </c>
      <c r="C95" s="13">
        <v>3185347</v>
      </c>
      <c r="D95" s="7"/>
      <c r="E95" s="7">
        <f>C95+D95</f>
        <v>3185347</v>
      </c>
      <c r="F95" s="296">
        <f t="shared" si="5"/>
        <v>100</v>
      </c>
      <c r="G95" s="135"/>
    </row>
    <row r="96" spans="1:9" ht="12.75">
      <c r="A96" s="203"/>
      <c r="B96" s="204"/>
      <c r="C96" s="2"/>
      <c r="D96" s="2"/>
      <c r="E96" s="2"/>
      <c r="F96" s="21"/>
      <c r="G96" s="135"/>
    </row>
    <row r="97" spans="1:9" s="139" customFormat="1" ht="25.5">
      <c r="A97" s="54" t="s">
        <v>257</v>
      </c>
      <c r="B97" s="6" t="s">
        <v>105</v>
      </c>
      <c r="C97" s="2">
        <f>C98+C101</f>
        <v>21723406</v>
      </c>
      <c r="D97" s="2">
        <f>D98+D101</f>
        <v>0</v>
      </c>
      <c r="E97" s="2">
        <f>E98+E101</f>
        <v>21723406</v>
      </c>
      <c r="F97" s="21">
        <f t="shared" si="5"/>
        <v>100</v>
      </c>
      <c r="G97" s="135"/>
      <c r="H97" s="20"/>
      <c r="I97" s="20"/>
    </row>
    <row r="98" spans="1:9" ht="12.75">
      <c r="A98" s="56">
        <v>34</v>
      </c>
      <c r="B98" s="27" t="s">
        <v>19</v>
      </c>
      <c r="C98" s="2">
        <f t="shared" ref="C98:E99" si="10">C99</f>
        <v>2385692</v>
      </c>
      <c r="D98" s="2">
        <f t="shared" si="10"/>
        <v>0</v>
      </c>
      <c r="E98" s="2">
        <f t="shared" si="10"/>
        <v>2385692</v>
      </c>
      <c r="F98" s="21">
        <f t="shared" si="5"/>
        <v>100</v>
      </c>
      <c r="G98" s="135"/>
    </row>
    <row r="99" spans="1:9" ht="12.75">
      <c r="A99" s="56">
        <v>342</v>
      </c>
      <c r="B99" s="27" t="s">
        <v>17</v>
      </c>
      <c r="C99" s="2">
        <f t="shared" si="10"/>
        <v>2385692</v>
      </c>
      <c r="D99" s="2">
        <f t="shared" si="10"/>
        <v>0</v>
      </c>
      <c r="E99" s="2">
        <f t="shared" si="10"/>
        <v>2385692</v>
      </c>
      <c r="F99" s="21">
        <f t="shared" si="5"/>
        <v>100</v>
      </c>
      <c r="G99" s="135"/>
    </row>
    <row r="100" spans="1:9" ht="25.5">
      <c r="A100" s="211" t="s">
        <v>81</v>
      </c>
      <c r="B100" s="212" t="s">
        <v>143</v>
      </c>
      <c r="C100" s="13">
        <v>2385692</v>
      </c>
      <c r="D100" s="8"/>
      <c r="E100" s="8">
        <f>C100+D100</f>
        <v>2385692</v>
      </c>
      <c r="F100" s="296">
        <f t="shared" si="5"/>
        <v>100</v>
      </c>
      <c r="G100" s="135"/>
    </row>
    <row r="101" spans="1:9" ht="12.75">
      <c r="A101" s="56">
        <v>54</v>
      </c>
      <c r="B101" s="27" t="s">
        <v>144</v>
      </c>
      <c r="C101" s="2">
        <f t="shared" ref="C101:E102" si="11">C102</f>
        <v>19337714</v>
      </c>
      <c r="D101" s="2">
        <f t="shared" si="11"/>
        <v>0</v>
      </c>
      <c r="E101" s="2">
        <f t="shared" si="11"/>
        <v>19337714</v>
      </c>
      <c r="F101" s="21">
        <f t="shared" si="5"/>
        <v>100</v>
      </c>
      <c r="G101" s="135"/>
    </row>
    <row r="102" spans="1:9" ht="25.5">
      <c r="A102" s="54">
        <v>544</v>
      </c>
      <c r="B102" s="27" t="s">
        <v>145</v>
      </c>
      <c r="C102" s="2">
        <f t="shared" si="11"/>
        <v>19337714</v>
      </c>
      <c r="D102" s="2">
        <f t="shared" si="11"/>
        <v>0</v>
      </c>
      <c r="E102" s="2">
        <f t="shared" si="11"/>
        <v>19337714</v>
      </c>
      <c r="F102" s="21">
        <f t="shared" si="5"/>
        <v>100</v>
      </c>
      <c r="G102" s="135"/>
    </row>
    <row r="103" spans="1:9" ht="25.5">
      <c r="A103" s="55">
        <v>5443</v>
      </c>
      <c r="B103" s="31" t="s">
        <v>146</v>
      </c>
      <c r="C103" s="13">
        <v>19337714</v>
      </c>
      <c r="D103" s="18"/>
      <c r="E103" s="18">
        <f>C103+D103</f>
        <v>19337714</v>
      </c>
      <c r="F103" s="296">
        <f t="shared" si="5"/>
        <v>100</v>
      </c>
      <c r="G103" s="135"/>
    </row>
    <row r="104" spans="1:9" ht="12.6" customHeight="1">
      <c r="A104" s="49"/>
      <c r="B104" s="31"/>
      <c r="C104" s="4"/>
      <c r="D104" s="4"/>
      <c r="E104" s="4"/>
      <c r="F104" s="21"/>
      <c r="G104" s="135"/>
    </row>
    <row r="105" spans="1:9" ht="13.15" customHeight="1">
      <c r="A105" s="56" t="s">
        <v>256</v>
      </c>
      <c r="B105" s="6" t="s">
        <v>163</v>
      </c>
      <c r="C105" s="2">
        <f>C106+C109</f>
        <v>24712987</v>
      </c>
      <c r="D105" s="2">
        <f>D106+D109</f>
        <v>0</v>
      </c>
      <c r="E105" s="2">
        <f>E106+E109</f>
        <v>24712987</v>
      </c>
      <c r="F105" s="21">
        <f t="shared" si="5"/>
        <v>100</v>
      </c>
      <c r="G105" s="135"/>
    </row>
    <row r="106" spans="1:9" ht="13.15" customHeight="1">
      <c r="A106" s="56">
        <v>34</v>
      </c>
      <c r="B106" s="27" t="s">
        <v>19</v>
      </c>
      <c r="C106" s="2">
        <f t="shared" ref="C106:E107" si="12">C107</f>
        <v>650342</v>
      </c>
      <c r="D106" s="2">
        <f t="shared" si="12"/>
        <v>0</v>
      </c>
      <c r="E106" s="2">
        <f t="shared" si="12"/>
        <v>650342</v>
      </c>
      <c r="F106" s="21">
        <f t="shared" si="5"/>
        <v>100</v>
      </c>
      <c r="G106" s="135"/>
    </row>
    <row r="107" spans="1:9" ht="13.15" customHeight="1">
      <c r="A107" s="56">
        <v>342</v>
      </c>
      <c r="B107" s="27" t="s">
        <v>164</v>
      </c>
      <c r="C107" s="2">
        <f t="shared" si="12"/>
        <v>650342</v>
      </c>
      <c r="D107" s="2">
        <f t="shared" si="12"/>
        <v>0</v>
      </c>
      <c r="E107" s="2">
        <f t="shared" si="12"/>
        <v>650342</v>
      </c>
      <c r="F107" s="21">
        <f t="shared" si="5"/>
        <v>100</v>
      </c>
      <c r="G107" s="135"/>
    </row>
    <row r="108" spans="1:9" ht="13.15" customHeight="1">
      <c r="A108" s="49">
        <v>3428</v>
      </c>
      <c r="B108" s="31" t="s">
        <v>165</v>
      </c>
      <c r="C108" s="13">
        <v>650342</v>
      </c>
      <c r="D108" s="8"/>
      <c r="E108" s="8">
        <f>C108+D108</f>
        <v>650342</v>
      </c>
      <c r="F108" s="296">
        <f t="shared" si="5"/>
        <v>100</v>
      </c>
      <c r="G108" s="135"/>
    </row>
    <row r="109" spans="1:9" ht="13.15" customHeight="1">
      <c r="A109" s="56">
        <v>54</v>
      </c>
      <c r="B109" s="27" t="s">
        <v>144</v>
      </c>
      <c r="C109" s="2">
        <f t="shared" ref="C109:E110" si="13">C110</f>
        <v>24062645</v>
      </c>
      <c r="D109" s="2">
        <f t="shared" si="13"/>
        <v>0</v>
      </c>
      <c r="E109" s="2">
        <f t="shared" si="13"/>
        <v>24062645</v>
      </c>
      <c r="F109" s="21">
        <f t="shared" si="5"/>
        <v>100</v>
      </c>
      <c r="G109" s="135"/>
    </row>
    <row r="110" spans="1:9" ht="13.15" customHeight="1">
      <c r="A110" s="56">
        <v>547</v>
      </c>
      <c r="B110" s="27" t="s">
        <v>134</v>
      </c>
      <c r="C110" s="2">
        <f t="shared" si="13"/>
        <v>24062645</v>
      </c>
      <c r="D110" s="2">
        <f t="shared" si="13"/>
        <v>0</v>
      </c>
      <c r="E110" s="2">
        <f t="shared" si="13"/>
        <v>24062645</v>
      </c>
      <c r="F110" s="21">
        <f t="shared" si="5"/>
        <v>100</v>
      </c>
      <c r="G110" s="135"/>
    </row>
    <row r="111" spans="1:9" ht="13.15" customHeight="1">
      <c r="A111" s="49">
        <v>5471</v>
      </c>
      <c r="B111" s="31" t="s">
        <v>152</v>
      </c>
      <c r="C111" s="13">
        <v>24062645</v>
      </c>
      <c r="D111" s="7"/>
      <c r="E111" s="7">
        <f>C111+D111</f>
        <v>24062645</v>
      </c>
      <c r="F111" s="296">
        <f t="shared" si="5"/>
        <v>100</v>
      </c>
      <c r="H111" s="133"/>
      <c r="I111" s="133"/>
    </row>
    <row r="112" spans="1:9" ht="12.6" customHeight="1">
      <c r="A112" s="203"/>
      <c r="B112" s="204"/>
      <c r="C112" s="32"/>
      <c r="D112" s="32"/>
      <c r="E112" s="32"/>
      <c r="F112" s="21"/>
    </row>
    <row r="113" spans="1:7" ht="12.6" customHeight="1">
      <c r="A113" s="49"/>
      <c r="B113" s="31"/>
      <c r="C113" s="140"/>
      <c r="D113" s="140"/>
      <c r="E113" s="140"/>
      <c r="F113" s="21"/>
      <c r="G113" s="133"/>
    </row>
    <row r="114" spans="1:7" s="133" customFormat="1" ht="25.5">
      <c r="A114" s="105">
        <v>1002</v>
      </c>
      <c r="B114" s="27" t="s">
        <v>109</v>
      </c>
      <c r="C114" s="2">
        <f>C116+C138+C144+C159+C164+C183+C193+C205</f>
        <v>172298095</v>
      </c>
      <c r="D114" s="2">
        <f>D116+D138+D144+D159+D164+D183+D193+D205</f>
        <v>3648617</v>
      </c>
      <c r="E114" s="2">
        <f>E116+E138+E144+E159+E164+E183+E193+E205</f>
        <v>175946712</v>
      </c>
      <c r="F114" s="21">
        <f>E114/C114*100</f>
        <v>102.11761888603586</v>
      </c>
      <c r="G114" s="20"/>
    </row>
    <row r="115" spans="1:7" ht="12.75">
      <c r="A115" s="213"/>
      <c r="B115" s="214"/>
      <c r="C115" s="5"/>
      <c r="D115" s="5"/>
      <c r="E115" s="5"/>
      <c r="F115" s="21"/>
      <c r="G115" s="139"/>
    </row>
    <row r="116" spans="1:7" s="139" customFormat="1" ht="42" customHeight="1">
      <c r="A116" s="54" t="s">
        <v>255</v>
      </c>
      <c r="B116" s="6" t="s">
        <v>171</v>
      </c>
      <c r="C116" s="2">
        <f>C117+C134</f>
        <v>124931980</v>
      </c>
      <c r="D116" s="2">
        <f>D117+D134</f>
        <v>3648617</v>
      </c>
      <c r="E116" s="2">
        <f>E117+E134</f>
        <v>128580597</v>
      </c>
      <c r="F116" s="21">
        <f t="shared" si="5"/>
        <v>102.92048280992586</v>
      </c>
      <c r="G116" s="20"/>
    </row>
    <row r="117" spans="1:7" ht="13.15" customHeight="1">
      <c r="A117" s="56">
        <v>32</v>
      </c>
      <c r="B117" s="6" t="s">
        <v>6</v>
      </c>
      <c r="C117" s="2">
        <f>C118+C123+C130</f>
        <v>124852346</v>
      </c>
      <c r="D117" s="2">
        <f>D118+D123+D130</f>
        <v>3648617</v>
      </c>
      <c r="E117" s="2">
        <f>E118+E123+E130</f>
        <v>128500963</v>
      </c>
      <c r="F117" s="21">
        <f t="shared" si="5"/>
        <v>102.9223455681001</v>
      </c>
    </row>
    <row r="118" spans="1:7" ht="13.15" customHeight="1">
      <c r="A118" s="56">
        <v>322</v>
      </c>
      <c r="B118" s="6" t="s">
        <v>72</v>
      </c>
      <c r="C118" s="2">
        <f>SUM(C119:C122)</f>
        <v>1353773</v>
      </c>
      <c r="D118" s="2">
        <f>SUM(D119:D122)</f>
        <v>353547</v>
      </c>
      <c r="E118" s="2">
        <f>SUM(E119:E122)</f>
        <v>1707320</v>
      </c>
      <c r="F118" s="21">
        <f t="shared" si="5"/>
        <v>126.1156781823836</v>
      </c>
    </row>
    <row r="119" spans="1:7" ht="13.15" customHeight="1">
      <c r="A119" s="203">
        <v>3223</v>
      </c>
      <c r="B119" s="33" t="s">
        <v>75</v>
      </c>
      <c r="C119" s="13">
        <v>1061783</v>
      </c>
      <c r="D119" s="13"/>
      <c r="E119" s="13">
        <f>C119+D119</f>
        <v>1061783</v>
      </c>
      <c r="F119" s="296">
        <f t="shared" si="5"/>
        <v>100</v>
      </c>
    </row>
    <row r="120" spans="1:7" ht="13.15" customHeight="1">
      <c r="A120" s="203">
        <v>3224</v>
      </c>
      <c r="B120" s="33" t="s">
        <v>11</v>
      </c>
      <c r="C120" s="13">
        <v>199084</v>
      </c>
      <c r="D120" s="13">
        <v>178547</v>
      </c>
      <c r="E120" s="13">
        <f>C120+D120</f>
        <v>377631</v>
      </c>
      <c r="F120" s="296">
        <f t="shared" si="5"/>
        <v>189.68425388278314</v>
      </c>
    </row>
    <row r="121" spans="1:7" ht="13.15" customHeight="1">
      <c r="A121" s="203">
        <v>3225</v>
      </c>
      <c r="B121" s="33" t="s">
        <v>111</v>
      </c>
      <c r="C121" s="13">
        <v>13272</v>
      </c>
      <c r="D121" s="13"/>
      <c r="E121" s="13">
        <f>C121+D121</f>
        <v>13272</v>
      </c>
      <c r="F121" s="296">
        <f t="shared" si="5"/>
        <v>100</v>
      </c>
    </row>
    <row r="122" spans="1:7" ht="13.15" customHeight="1">
      <c r="A122" s="203">
        <v>3227</v>
      </c>
      <c r="B122" s="33" t="s">
        <v>170</v>
      </c>
      <c r="C122" s="13">
        <v>79634</v>
      </c>
      <c r="D122" s="13">
        <v>175000</v>
      </c>
      <c r="E122" s="13">
        <f>C122+D122</f>
        <v>254634</v>
      </c>
      <c r="F122" s="296">
        <f t="shared" si="5"/>
        <v>319.75538086746866</v>
      </c>
    </row>
    <row r="123" spans="1:7" ht="13.15" customHeight="1">
      <c r="A123" s="56">
        <v>323</v>
      </c>
      <c r="B123" s="6" t="s">
        <v>14</v>
      </c>
      <c r="C123" s="2">
        <f>SUM(C124:C129)</f>
        <v>123418940</v>
      </c>
      <c r="D123" s="2">
        <f>SUM(D124:D129)</f>
        <v>3295070</v>
      </c>
      <c r="E123" s="2">
        <f>SUM(E124:E129)</f>
        <v>126714010</v>
      </c>
      <c r="F123" s="21">
        <f t="shared" si="5"/>
        <v>102.66982523103829</v>
      </c>
    </row>
    <row r="124" spans="1:7" ht="13.15" customHeight="1">
      <c r="A124" s="203">
        <v>3231</v>
      </c>
      <c r="B124" s="33" t="s">
        <v>76</v>
      </c>
      <c r="C124" s="13">
        <v>13272</v>
      </c>
      <c r="D124" s="13"/>
      <c r="E124" s="13">
        <f t="shared" ref="E124:E129" si="14">C124+D124</f>
        <v>13272</v>
      </c>
      <c r="F124" s="296">
        <f t="shared" si="5"/>
        <v>100</v>
      </c>
    </row>
    <row r="125" spans="1:7" ht="13.15" customHeight="1">
      <c r="A125" s="203">
        <v>3232</v>
      </c>
      <c r="B125" s="33" t="s">
        <v>112</v>
      </c>
      <c r="C125" s="13">
        <v>122808415</v>
      </c>
      <c r="D125" s="13">
        <v>3295070</v>
      </c>
      <c r="E125" s="13">
        <f t="shared" si="14"/>
        <v>126103485</v>
      </c>
      <c r="F125" s="296">
        <f t="shared" si="5"/>
        <v>102.68309789683386</v>
      </c>
    </row>
    <row r="126" spans="1:7" ht="13.15" customHeight="1">
      <c r="A126" s="203">
        <v>3234</v>
      </c>
      <c r="B126" s="33" t="s">
        <v>78</v>
      </c>
      <c r="C126" s="13">
        <v>92906</v>
      </c>
      <c r="D126" s="13"/>
      <c r="E126" s="13">
        <f t="shared" si="14"/>
        <v>92906</v>
      </c>
      <c r="F126" s="296">
        <f t="shared" si="5"/>
        <v>100</v>
      </c>
    </row>
    <row r="127" spans="1:7" ht="13.15" customHeight="1">
      <c r="A127" s="203">
        <v>3235</v>
      </c>
      <c r="B127" s="33" t="s">
        <v>79</v>
      </c>
      <c r="C127" s="13">
        <v>53089</v>
      </c>
      <c r="D127" s="13"/>
      <c r="E127" s="13">
        <f t="shared" si="14"/>
        <v>53089</v>
      </c>
      <c r="F127" s="296">
        <f t="shared" si="5"/>
        <v>100</v>
      </c>
    </row>
    <row r="128" spans="1:7" ht="13.15" customHeight="1">
      <c r="A128" s="203">
        <v>3237</v>
      </c>
      <c r="B128" s="1" t="s">
        <v>16</v>
      </c>
      <c r="C128" s="13">
        <v>26545</v>
      </c>
      <c r="D128" s="13"/>
      <c r="E128" s="13">
        <f t="shared" si="14"/>
        <v>26545</v>
      </c>
      <c r="F128" s="296">
        <f t="shared" si="5"/>
        <v>100</v>
      </c>
    </row>
    <row r="129" spans="1:7" ht="13.15" customHeight="1">
      <c r="A129" s="203">
        <v>3239</v>
      </c>
      <c r="B129" s="1" t="s">
        <v>80</v>
      </c>
      <c r="C129" s="13">
        <v>424713</v>
      </c>
      <c r="D129" s="13"/>
      <c r="E129" s="13">
        <f t="shared" si="14"/>
        <v>424713</v>
      </c>
      <c r="F129" s="296">
        <f t="shared" si="5"/>
        <v>100</v>
      </c>
    </row>
    <row r="130" spans="1:7" ht="13.15" customHeight="1">
      <c r="A130" s="56">
        <v>329</v>
      </c>
      <c r="B130" s="26" t="s">
        <v>82</v>
      </c>
      <c r="C130" s="2">
        <f>C133+C132+C131</f>
        <v>79633</v>
      </c>
      <c r="D130" s="2">
        <f>D133+D132+D131</f>
        <v>0</v>
      </c>
      <c r="E130" s="2">
        <f>E133+E132+E131</f>
        <v>79633</v>
      </c>
      <c r="F130" s="21">
        <f t="shared" si="5"/>
        <v>100</v>
      </c>
    </row>
    <row r="131" spans="1:7" ht="13.15" customHeight="1">
      <c r="A131" s="203">
        <v>3292</v>
      </c>
      <c r="B131" s="1" t="s">
        <v>168</v>
      </c>
      <c r="C131" s="13">
        <v>19908</v>
      </c>
      <c r="D131" s="13"/>
      <c r="E131" s="13">
        <f>C131+D131</f>
        <v>19908</v>
      </c>
      <c r="F131" s="296">
        <f t="shared" si="5"/>
        <v>100</v>
      </c>
    </row>
    <row r="132" spans="1:7" ht="13.15" customHeight="1">
      <c r="A132" s="203">
        <v>3295</v>
      </c>
      <c r="B132" s="1" t="s">
        <v>139</v>
      </c>
      <c r="C132" s="13">
        <v>53089</v>
      </c>
      <c r="D132" s="13"/>
      <c r="E132" s="13">
        <f>C132+D132</f>
        <v>53089</v>
      </c>
      <c r="F132" s="296">
        <f t="shared" si="5"/>
        <v>100</v>
      </c>
    </row>
    <row r="133" spans="1:7" ht="13.15" customHeight="1">
      <c r="A133" s="203">
        <v>3299</v>
      </c>
      <c r="B133" s="33" t="s">
        <v>82</v>
      </c>
      <c r="C133" s="13">
        <v>6636</v>
      </c>
      <c r="D133" s="13"/>
      <c r="E133" s="13">
        <f>C133+D133</f>
        <v>6636</v>
      </c>
      <c r="F133" s="296">
        <f t="shared" ref="F133:F181" si="15">E133/C133*100</f>
        <v>100</v>
      </c>
    </row>
    <row r="134" spans="1:7" ht="13.15" customHeight="1">
      <c r="A134" s="56">
        <v>38</v>
      </c>
      <c r="B134" s="6" t="s">
        <v>85</v>
      </c>
      <c r="C134" s="2">
        <f t="shared" ref="C134:E135" si="16">C135</f>
        <v>79634</v>
      </c>
      <c r="D134" s="2">
        <f t="shared" si="16"/>
        <v>0</v>
      </c>
      <c r="E134" s="2">
        <f t="shared" si="16"/>
        <v>79634</v>
      </c>
      <c r="F134" s="21">
        <f t="shared" si="15"/>
        <v>100</v>
      </c>
    </row>
    <row r="135" spans="1:7" ht="13.15" customHeight="1">
      <c r="A135" s="56">
        <v>383</v>
      </c>
      <c r="B135" s="6" t="s">
        <v>86</v>
      </c>
      <c r="C135" s="2">
        <f t="shared" si="16"/>
        <v>79634</v>
      </c>
      <c r="D135" s="2">
        <f t="shared" si="16"/>
        <v>0</v>
      </c>
      <c r="E135" s="2">
        <f t="shared" si="16"/>
        <v>79634</v>
      </c>
      <c r="F135" s="21">
        <f t="shared" si="15"/>
        <v>100</v>
      </c>
    </row>
    <row r="136" spans="1:7" ht="13.15" customHeight="1">
      <c r="A136" s="203">
        <v>3831</v>
      </c>
      <c r="B136" s="33" t="s">
        <v>87</v>
      </c>
      <c r="C136" s="13">
        <v>79634</v>
      </c>
      <c r="D136" s="13"/>
      <c r="E136" s="13">
        <f>C136+D136</f>
        <v>79634</v>
      </c>
      <c r="F136" s="296">
        <f t="shared" si="15"/>
        <v>100</v>
      </c>
    </row>
    <row r="137" spans="1:7" ht="12.6" customHeight="1">
      <c r="A137" s="203"/>
      <c r="B137" s="33"/>
      <c r="C137" s="4"/>
      <c r="D137" s="4"/>
      <c r="E137" s="4"/>
      <c r="F137" s="21"/>
      <c r="G137" s="139"/>
    </row>
    <row r="138" spans="1:7" s="139" customFormat="1" ht="25.5">
      <c r="A138" s="54" t="s">
        <v>254</v>
      </c>
      <c r="B138" s="6" t="s">
        <v>173</v>
      </c>
      <c r="C138" s="2">
        <f t="shared" ref="C138:E139" si="17">C139</f>
        <v>13272281</v>
      </c>
      <c r="D138" s="2">
        <f t="shared" si="17"/>
        <v>0</v>
      </c>
      <c r="E138" s="2">
        <f t="shared" si="17"/>
        <v>13272281</v>
      </c>
      <c r="F138" s="21">
        <f t="shared" si="15"/>
        <v>100</v>
      </c>
      <c r="G138" s="20"/>
    </row>
    <row r="139" spans="1:7" ht="13.15" customHeight="1">
      <c r="A139" s="56">
        <v>32</v>
      </c>
      <c r="B139" s="6" t="s">
        <v>6</v>
      </c>
      <c r="C139" s="2">
        <f t="shared" si="17"/>
        <v>13272281</v>
      </c>
      <c r="D139" s="2">
        <f t="shared" si="17"/>
        <v>0</v>
      </c>
      <c r="E139" s="2">
        <f t="shared" si="17"/>
        <v>13272281</v>
      </c>
      <c r="F139" s="21">
        <f t="shared" si="15"/>
        <v>100</v>
      </c>
    </row>
    <row r="140" spans="1:7" ht="13.15" customHeight="1">
      <c r="A140" s="56">
        <v>323</v>
      </c>
      <c r="B140" s="6" t="s">
        <v>14</v>
      </c>
      <c r="C140" s="2">
        <f>C141+C142</f>
        <v>13272281</v>
      </c>
      <c r="D140" s="2">
        <f>D141+D142</f>
        <v>0</v>
      </c>
      <c r="E140" s="2">
        <f>E141+E142</f>
        <v>13272281</v>
      </c>
      <c r="F140" s="21">
        <f t="shared" si="15"/>
        <v>100</v>
      </c>
    </row>
    <row r="141" spans="1:7" ht="13.15" customHeight="1">
      <c r="A141" s="57">
        <v>3232</v>
      </c>
      <c r="B141" s="33" t="s">
        <v>15</v>
      </c>
      <c r="C141" s="13">
        <v>13259009</v>
      </c>
      <c r="D141" s="13"/>
      <c r="E141" s="13">
        <f>C141+D141</f>
        <v>13259009</v>
      </c>
      <c r="F141" s="296">
        <f t="shared" si="15"/>
        <v>100</v>
      </c>
    </row>
    <row r="142" spans="1:7" ht="13.15" customHeight="1">
      <c r="A142" s="57">
        <v>3239</v>
      </c>
      <c r="B142" s="33" t="s">
        <v>80</v>
      </c>
      <c r="C142" s="13">
        <v>13272</v>
      </c>
      <c r="D142" s="13"/>
      <c r="E142" s="13">
        <f>C142+D142</f>
        <v>13272</v>
      </c>
      <c r="F142" s="296">
        <f t="shared" si="15"/>
        <v>100</v>
      </c>
    </row>
    <row r="143" spans="1:7" ht="12" customHeight="1">
      <c r="A143" s="57"/>
      <c r="B143" s="33"/>
      <c r="C143" s="4"/>
      <c r="D143" s="4"/>
      <c r="E143" s="4"/>
      <c r="F143" s="21"/>
      <c r="G143" s="139"/>
    </row>
    <row r="144" spans="1:7" s="139" customFormat="1" ht="25.5">
      <c r="A144" s="54" t="s">
        <v>253</v>
      </c>
      <c r="B144" s="6" t="s">
        <v>174</v>
      </c>
      <c r="C144" s="2">
        <f>C145+C152+C155</f>
        <v>2654456</v>
      </c>
      <c r="D144" s="2">
        <f>D145+D152+D155</f>
        <v>0</v>
      </c>
      <c r="E144" s="2">
        <f>E145+E152+E155</f>
        <v>2654456</v>
      </c>
      <c r="F144" s="21">
        <f t="shared" si="15"/>
        <v>100</v>
      </c>
      <c r="G144" s="20"/>
    </row>
    <row r="145" spans="1:7" ht="13.15" customHeight="1">
      <c r="A145" s="56">
        <v>32</v>
      </c>
      <c r="B145" s="6" t="s">
        <v>6</v>
      </c>
      <c r="C145" s="2">
        <f>C146+C149</f>
        <v>2431376</v>
      </c>
      <c r="D145" s="2">
        <f>D146+D149</f>
        <v>0</v>
      </c>
      <c r="E145" s="2">
        <f>E146+E149</f>
        <v>2431376</v>
      </c>
      <c r="F145" s="21">
        <f t="shared" si="15"/>
        <v>100</v>
      </c>
    </row>
    <row r="146" spans="1:7" ht="13.15" customHeight="1">
      <c r="A146" s="56">
        <v>323</v>
      </c>
      <c r="B146" s="6" t="s">
        <v>14</v>
      </c>
      <c r="C146" s="2">
        <f>SUM(C147:C148)</f>
        <v>2418104</v>
      </c>
      <c r="D146" s="2">
        <f>SUM(D147:D148)</f>
        <v>0</v>
      </c>
      <c r="E146" s="2">
        <f>SUM(E147:E148)</f>
        <v>2418104</v>
      </c>
      <c r="F146" s="21">
        <f t="shared" si="15"/>
        <v>100</v>
      </c>
    </row>
    <row r="147" spans="1:7" ht="13.15" customHeight="1">
      <c r="A147" s="57">
        <v>3237</v>
      </c>
      <c r="B147" s="33" t="s">
        <v>16</v>
      </c>
      <c r="C147" s="13">
        <v>132723</v>
      </c>
      <c r="D147" s="13"/>
      <c r="E147" s="13">
        <f>C147+D147</f>
        <v>132723</v>
      </c>
      <c r="F147" s="296">
        <f t="shared" si="15"/>
        <v>100</v>
      </c>
    </row>
    <row r="148" spans="1:7" ht="13.15" customHeight="1">
      <c r="A148" s="57">
        <v>3239</v>
      </c>
      <c r="B148" s="33" t="s">
        <v>80</v>
      </c>
      <c r="C148" s="13">
        <v>2285381</v>
      </c>
      <c r="D148" s="13"/>
      <c r="E148" s="13">
        <f>C148+D148</f>
        <v>2285381</v>
      </c>
      <c r="F148" s="296">
        <f t="shared" si="15"/>
        <v>100</v>
      </c>
    </row>
    <row r="149" spans="1:7" ht="12.75">
      <c r="A149" s="56">
        <v>329</v>
      </c>
      <c r="B149" s="6" t="s">
        <v>82</v>
      </c>
      <c r="C149" s="2">
        <f>SUM(C150:C151)</f>
        <v>13272</v>
      </c>
      <c r="D149" s="2">
        <f>SUM(D150:D151)</f>
        <v>0</v>
      </c>
      <c r="E149" s="2">
        <f>SUM(E150:E151)</f>
        <v>13272</v>
      </c>
      <c r="F149" s="21">
        <f t="shared" si="15"/>
        <v>100</v>
      </c>
    </row>
    <row r="150" spans="1:7" ht="12.75">
      <c r="A150" s="57">
        <v>3295</v>
      </c>
      <c r="B150" s="33" t="s">
        <v>139</v>
      </c>
      <c r="C150" s="13">
        <v>0</v>
      </c>
      <c r="D150" s="7"/>
      <c r="E150" s="7">
        <f>C150+D150</f>
        <v>0</v>
      </c>
      <c r="F150" s="296">
        <v>0</v>
      </c>
    </row>
    <row r="151" spans="1:7" ht="13.15" customHeight="1">
      <c r="A151" s="57">
        <v>3299</v>
      </c>
      <c r="B151" s="33" t="s">
        <v>82</v>
      </c>
      <c r="C151" s="13">
        <v>13272</v>
      </c>
      <c r="D151" s="7"/>
      <c r="E151" s="7">
        <f>C151+D151</f>
        <v>13272</v>
      </c>
      <c r="F151" s="296">
        <f t="shared" si="15"/>
        <v>100</v>
      </c>
    </row>
    <row r="152" spans="1:7" ht="13.15" customHeight="1">
      <c r="A152" s="56">
        <v>35</v>
      </c>
      <c r="B152" s="129" t="s">
        <v>229</v>
      </c>
      <c r="C152" s="2">
        <f t="shared" ref="C152:E153" si="18">C153</f>
        <v>223080</v>
      </c>
      <c r="D152" s="2">
        <f t="shared" si="18"/>
        <v>0</v>
      </c>
      <c r="E152" s="2">
        <f t="shared" si="18"/>
        <v>223080</v>
      </c>
      <c r="F152" s="21">
        <f t="shared" si="15"/>
        <v>100</v>
      </c>
    </row>
    <row r="153" spans="1:7" ht="13.15" customHeight="1">
      <c r="A153" s="56">
        <v>351</v>
      </c>
      <c r="B153" s="129" t="s">
        <v>230</v>
      </c>
      <c r="C153" s="2">
        <f t="shared" si="18"/>
        <v>223080</v>
      </c>
      <c r="D153" s="2">
        <f t="shared" si="18"/>
        <v>0</v>
      </c>
      <c r="E153" s="2">
        <f t="shared" si="18"/>
        <v>223080</v>
      </c>
      <c r="F153" s="21">
        <f t="shared" si="15"/>
        <v>100</v>
      </c>
    </row>
    <row r="154" spans="1:7" ht="13.15" customHeight="1">
      <c r="A154" s="57">
        <v>3512</v>
      </c>
      <c r="B154" s="33" t="s">
        <v>230</v>
      </c>
      <c r="C154" s="13">
        <v>223080</v>
      </c>
      <c r="D154" s="7"/>
      <c r="E154" s="7">
        <f>C154+D154</f>
        <v>223080</v>
      </c>
      <c r="F154" s="296">
        <f t="shared" si="15"/>
        <v>100</v>
      </c>
    </row>
    <row r="155" spans="1:7" ht="13.15" customHeight="1">
      <c r="A155" s="56">
        <v>38</v>
      </c>
      <c r="B155" s="6" t="s">
        <v>85</v>
      </c>
      <c r="C155" s="2">
        <f t="shared" ref="C155:E156" si="19">C156</f>
        <v>0</v>
      </c>
      <c r="D155" s="2">
        <f t="shared" si="19"/>
        <v>0</v>
      </c>
      <c r="E155" s="2">
        <f t="shared" si="19"/>
        <v>0</v>
      </c>
      <c r="F155" s="21">
        <v>0</v>
      </c>
    </row>
    <row r="156" spans="1:7" ht="13.15" customHeight="1">
      <c r="A156" s="56">
        <v>381</v>
      </c>
      <c r="B156" s="6" t="s">
        <v>56</v>
      </c>
      <c r="C156" s="2">
        <f t="shared" si="19"/>
        <v>0</v>
      </c>
      <c r="D156" s="2">
        <f t="shared" si="19"/>
        <v>0</v>
      </c>
      <c r="E156" s="2">
        <f t="shared" si="19"/>
        <v>0</v>
      </c>
      <c r="F156" s="21">
        <v>0</v>
      </c>
    </row>
    <row r="157" spans="1:7" ht="13.15" customHeight="1">
      <c r="A157" s="57">
        <v>3811</v>
      </c>
      <c r="B157" s="33" t="s">
        <v>21</v>
      </c>
      <c r="C157" s="7">
        <v>0</v>
      </c>
      <c r="D157" s="7"/>
      <c r="E157" s="7">
        <f>C157+D157</f>
        <v>0</v>
      </c>
      <c r="F157" s="21">
        <v>0</v>
      </c>
    </row>
    <row r="158" spans="1:7" ht="13.15" customHeight="1">
      <c r="A158" s="57"/>
      <c r="B158" s="33"/>
      <c r="C158" s="7"/>
      <c r="D158" s="7"/>
      <c r="E158" s="7"/>
      <c r="F158" s="21"/>
      <c r="G158" s="142"/>
    </row>
    <row r="159" spans="1:7" s="142" customFormat="1" ht="27.75" customHeight="1">
      <c r="A159" s="54" t="s">
        <v>252</v>
      </c>
      <c r="B159" s="153" t="s">
        <v>175</v>
      </c>
      <c r="C159" s="12">
        <f t="shared" ref="C159:E161" si="20">C160</f>
        <v>398168</v>
      </c>
      <c r="D159" s="12">
        <f t="shared" si="20"/>
        <v>0</v>
      </c>
      <c r="E159" s="12">
        <f t="shared" si="20"/>
        <v>398168</v>
      </c>
      <c r="F159" s="21">
        <f t="shared" si="15"/>
        <v>100</v>
      </c>
      <c r="G159" s="20"/>
    </row>
    <row r="160" spans="1:7" ht="13.15" customHeight="1">
      <c r="A160" s="56">
        <v>32</v>
      </c>
      <c r="B160" s="6" t="s">
        <v>6</v>
      </c>
      <c r="C160" s="2">
        <f t="shared" si="20"/>
        <v>398168</v>
      </c>
      <c r="D160" s="2">
        <f t="shared" si="20"/>
        <v>0</v>
      </c>
      <c r="E160" s="2">
        <f t="shared" si="20"/>
        <v>398168</v>
      </c>
      <c r="F160" s="21">
        <f t="shared" si="15"/>
        <v>100</v>
      </c>
    </row>
    <row r="161" spans="1:7" ht="13.15" customHeight="1">
      <c r="A161" s="56">
        <v>323</v>
      </c>
      <c r="B161" s="6" t="s">
        <v>14</v>
      </c>
      <c r="C161" s="2">
        <f t="shared" si="20"/>
        <v>398168</v>
      </c>
      <c r="D161" s="2">
        <f t="shared" si="20"/>
        <v>0</v>
      </c>
      <c r="E161" s="2">
        <f t="shared" si="20"/>
        <v>398168</v>
      </c>
      <c r="F161" s="21">
        <f t="shared" si="15"/>
        <v>100</v>
      </c>
    </row>
    <row r="162" spans="1:7" ht="13.15" customHeight="1">
      <c r="A162" s="57">
        <v>3239</v>
      </c>
      <c r="B162" s="33" t="s">
        <v>80</v>
      </c>
      <c r="C162" s="13">
        <v>398168</v>
      </c>
      <c r="D162" s="13"/>
      <c r="E162" s="13">
        <f>C162+D162</f>
        <v>398168</v>
      </c>
      <c r="F162" s="296">
        <f t="shared" si="15"/>
        <v>100</v>
      </c>
    </row>
    <row r="163" spans="1:7" ht="13.15" customHeight="1">
      <c r="A163" s="57"/>
      <c r="B163" s="33"/>
      <c r="C163" s="3"/>
      <c r="D163" s="3"/>
      <c r="E163" s="3"/>
      <c r="F163" s="21"/>
      <c r="G163" s="142"/>
    </row>
    <row r="164" spans="1:7" s="142" customFormat="1" ht="27" customHeight="1">
      <c r="A164" s="54" t="s">
        <v>251</v>
      </c>
      <c r="B164" s="153" t="s">
        <v>274</v>
      </c>
      <c r="C164" s="12">
        <f>C165+C175+C179</f>
        <v>20572035</v>
      </c>
      <c r="D164" s="12">
        <f>D165+D175+D179</f>
        <v>0</v>
      </c>
      <c r="E164" s="12">
        <f>E165+E175+E179</f>
        <v>20572035</v>
      </c>
      <c r="F164" s="21">
        <f t="shared" si="15"/>
        <v>100</v>
      </c>
      <c r="G164" s="20"/>
    </row>
    <row r="165" spans="1:7" ht="13.15" customHeight="1">
      <c r="A165" s="56">
        <v>32</v>
      </c>
      <c r="B165" s="6" t="s">
        <v>6</v>
      </c>
      <c r="C165" s="2">
        <f>C166+C168+C172</f>
        <v>20301280</v>
      </c>
      <c r="D165" s="2">
        <f>D166+D168+D172</f>
        <v>0</v>
      </c>
      <c r="E165" s="2">
        <f>E166+E168+E172</f>
        <v>20301280</v>
      </c>
      <c r="F165" s="21">
        <f t="shared" si="15"/>
        <v>100</v>
      </c>
    </row>
    <row r="166" spans="1:7" ht="13.15" customHeight="1">
      <c r="A166" s="56">
        <v>322</v>
      </c>
      <c r="B166" s="6" t="s">
        <v>72</v>
      </c>
      <c r="C166" s="2">
        <f>C167</f>
        <v>530891</v>
      </c>
      <c r="D166" s="2">
        <f>D167</f>
        <v>0</v>
      </c>
      <c r="E166" s="2">
        <f>E167</f>
        <v>530891</v>
      </c>
      <c r="F166" s="21">
        <f t="shared" si="15"/>
        <v>100</v>
      </c>
    </row>
    <row r="167" spans="1:7" ht="13.15" customHeight="1">
      <c r="A167" s="57">
        <v>3221</v>
      </c>
      <c r="B167" s="33" t="s">
        <v>73</v>
      </c>
      <c r="C167" s="13">
        <v>530891</v>
      </c>
      <c r="D167" s="13"/>
      <c r="E167" s="13">
        <f>C167+D167</f>
        <v>530891</v>
      </c>
      <c r="F167" s="296">
        <f t="shared" si="15"/>
        <v>100</v>
      </c>
    </row>
    <row r="168" spans="1:7" ht="13.15" customHeight="1">
      <c r="A168" s="56">
        <v>323</v>
      </c>
      <c r="B168" s="6" t="s">
        <v>14</v>
      </c>
      <c r="C168" s="2">
        <f>SUM(C169:C171)</f>
        <v>19713318</v>
      </c>
      <c r="D168" s="2">
        <f>SUM(D169:D171)</f>
        <v>0</v>
      </c>
      <c r="E168" s="2">
        <f>SUM(E169:E171)</f>
        <v>19713318</v>
      </c>
      <c r="F168" s="21">
        <f t="shared" si="15"/>
        <v>100</v>
      </c>
    </row>
    <row r="169" spans="1:7" ht="13.15" customHeight="1">
      <c r="A169" s="57">
        <v>3231</v>
      </c>
      <c r="B169" s="33" t="s">
        <v>76</v>
      </c>
      <c r="C169" s="13">
        <v>1924481</v>
      </c>
      <c r="D169" s="13"/>
      <c r="E169" s="13">
        <f>C169+D169</f>
        <v>1924481</v>
      </c>
      <c r="F169" s="296">
        <f t="shared" si="15"/>
        <v>100</v>
      </c>
    </row>
    <row r="170" spans="1:7" ht="13.15" customHeight="1">
      <c r="A170" s="57">
        <v>3237</v>
      </c>
      <c r="B170" s="33" t="s">
        <v>16</v>
      </c>
      <c r="C170" s="13">
        <v>199083</v>
      </c>
      <c r="D170" s="13"/>
      <c r="E170" s="13">
        <f>C170+D170</f>
        <v>199083</v>
      </c>
      <c r="F170" s="296">
        <f t="shared" si="15"/>
        <v>100</v>
      </c>
    </row>
    <row r="171" spans="1:7" ht="13.15" customHeight="1">
      <c r="A171" s="57">
        <v>3239</v>
      </c>
      <c r="B171" s="33" t="s">
        <v>80</v>
      </c>
      <c r="C171" s="13">
        <v>17589754</v>
      </c>
      <c r="D171" s="13"/>
      <c r="E171" s="13">
        <f>C171+D171</f>
        <v>17589754</v>
      </c>
      <c r="F171" s="296">
        <f t="shared" si="15"/>
        <v>100</v>
      </c>
    </row>
    <row r="172" spans="1:7" ht="13.15" customHeight="1">
      <c r="A172" s="56">
        <v>329</v>
      </c>
      <c r="B172" s="6" t="s">
        <v>82</v>
      </c>
      <c r="C172" s="2">
        <f>C174+C173</f>
        <v>57071</v>
      </c>
      <c r="D172" s="2">
        <f>D174+D173</f>
        <v>0</v>
      </c>
      <c r="E172" s="2">
        <f>E174+E173</f>
        <v>57071</v>
      </c>
      <c r="F172" s="21">
        <f t="shared" si="15"/>
        <v>100</v>
      </c>
    </row>
    <row r="173" spans="1:7" ht="13.15" customHeight="1">
      <c r="A173" s="57">
        <v>3295</v>
      </c>
      <c r="B173" s="33" t="s">
        <v>139</v>
      </c>
      <c r="C173" s="13">
        <v>3982</v>
      </c>
      <c r="D173" s="13"/>
      <c r="E173" s="13">
        <f>C173+D173</f>
        <v>3982</v>
      </c>
      <c r="F173" s="296">
        <f t="shared" si="15"/>
        <v>100</v>
      </c>
    </row>
    <row r="174" spans="1:7" ht="13.15" customHeight="1">
      <c r="A174" s="57">
        <v>3299</v>
      </c>
      <c r="B174" s="33" t="s">
        <v>82</v>
      </c>
      <c r="C174" s="13">
        <v>53089</v>
      </c>
      <c r="D174" s="13"/>
      <c r="E174" s="13">
        <f>C174+D174</f>
        <v>53089</v>
      </c>
      <c r="F174" s="296">
        <f t="shared" si="15"/>
        <v>100</v>
      </c>
    </row>
    <row r="175" spans="1:7" ht="13.15" customHeight="1">
      <c r="A175" s="56">
        <v>34</v>
      </c>
      <c r="B175" s="6" t="s">
        <v>19</v>
      </c>
      <c r="C175" s="2">
        <f>C176</f>
        <v>5309</v>
      </c>
      <c r="D175" s="2">
        <f>D176</f>
        <v>0</v>
      </c>
      <c r="E175" s="2">
        <f>E176</f>
        <v>5309</v>
      </c>
      <c r="F175" s="21">
        <f t="shared" si="15"/>
        <v>100</v>
      </c>
    </row>
    <row r="176" spans="1:7" ht="13.15" customHeight="1">
      <c r="A176" s="56">
        <v>343</v>
      </c>
      <c r="B176" s="6" t="s">
        <v>94</v>
      </c>
      <c r="C176" s="2">
        <f>SUM(C177:C178)</f>
        <v>5309</v>
      </c>
      <c r="D176" s="2">
        <f>SUM(D177:D178)</f>
        <v>0</v>
      </c>
      <c r="E176" s="2">
        <f>SUM(E177:E178)</f>
        <v>5309</v>
      </c>
      <c r="F176" s="21">
        <f t="shared" si="15"/>
        <v>100</v>
      </c>
    </row>
    <row r="177" spans="1:6" ht="13.15" customHeight="1">
      <c r="A177" s="57">
        <v>3431</v>
      </c>
      <c r="B177" s="33" t="s">
        <v>95</v>
      </c>
      <c r="C177" s="13">
        <v>3982</v>
      </c>
      <c r="D177" s="13"/>
      <c r="E177" s="13">
        <f>C177+D177</f>
        <v>3982</v>
      </c>
      <c r="F177" s="296">
        <f t="shared" si="15"/>
        <v>100</v>
      </c>
    </row>
    <row r="178" spans="1:6" ht="13.15" customHeight="1">
      <c r="A178" s="57">
        <v>3433</v>
      </c>
      <c r="B178" s="31" t="s">
        <v>96</v>
      </c>
      <c r="C178" s="13">
        <v>1327</v>
      </c>
      <c r="D178" s="13"/>
      <c r="E178" s="13">
        <f>C178+D178</f>
        <v>1327</v>
      </c>
      <c r="F178" s="296">
        <f t="shared" si="15"/>
        <v>100</v>
      </c>
    </row>
    <row r="179" spans="1:6" ht="13.15" customHeight="1">
      <c r="A179" s="56">
        <v>36</v>
      </c>
      <c r="B179" s="129" t="s">
        <v>167</v>
      </c>
      <c r="C179" s="2">
        <f t="shared" ref="C179:E180" si="21">C180</f>
        <v>265446</v>
      </c>
      <c r="D179" s="2">
        <f t="shared" si="21"/>
        <v>0</v>
      </c>
      <c r="E179" s="2">
        <f t="shared" si="21"/>
        <v>265446</v>
      </c>
      <c r="F179" s="21">
        <f t="shared" si="15"/>
        <v>100</v>
      </c>
    </row>
    <row r="180" spans="1:6" ht="13.15" customHeight="1">
      <c r="A180" s="56">
        <v>363</v>
      </c>
      <c r="B180" s="129" t="s">
        <v>148</v>
      </c>
      <c r="C180" s="2">
        <f t="shared" si="21"/>
        <v>265446</v>
      </c>
      <c r="D180" s="2">
        <f t="shared" si="21"/>
        <v>0</v>
      </c>
      <c r="E180" s="2">
        <f t="shared" si="21"/>
        <v>265446</v>
      </c>
      <c r="F180" s="21">
        <f t="shared" si="15"/>
        <v>100</v>
      </c>
    </row>
    <row r="181" spans="1:6" ht="13.15" customHeight="1">
      <c r="A181" s="57">
        <v>3631</v>
      </c>
      <c r="B181" s="31" t="s">
        <v>169</v>
      </c>
      <c r="C181" s="13">
        <v>265446</v>
      </c>
      <c r="D181" s="13"/>
      <c r="E181" s="13">
        <f>C181+D181</f>
        <v>265446</v>
      </c>
      <c r="F181" s="296">
        <f t="shared" si="15"/>
        <v>100</v>
      </c>
    </row>
    <row r="182" spans="1:6" ht="12.75">
      <c r="A182" s="203"/>
      <c r="B182" s="33"/>
      <c r="C182" s="3"/>
      <c r="D182" s="3"/>
      <c r="E182" s="3"/>
      <c r="F182" s="21"/>
    </row>
    <row r="183" spans="1:6" ht="24.6" customHeight="1">
      <c r="A183" s="54" t="s">
        <v>250</v>
      </c>
      <c r="B183" s="6" t="s">
        <v>176</v>
      </c>
      <c r="C183" s="2">
        <f>C184</f>
        <v>464530</v>
      </c>
      <c r="D183" s="2">
        <f>D184</f>
        <v>0</v>
      </c>
      <c r="E183" s="2">
        <f>E184</f>
        <v>464530</v>
      </c>
      <c r="F183" s="21">
        <f t="shared" ref="F183:F245" si="22">E183/C183*100</f>
        <v>100</v>
      </c>
    </row>
    <row r="184" spans="1:6" ht="13.15" customHeight="1">
      <c r="A184" s="56">
        <v>32</v>
      </c>
      <c r="B184" s="6" t="s">
        <v>6</v>
      </c>
      <c r="C184" s="2">
        <f>C185+C188</f>
        <v>464530</v>
      </c>
      <c r="D184" s="2">
        <f>D185+D188</f>
        <v>0</v>
      </c>
      <c r="E184" s="2">
        <f>E185+E188</f>
        <v>464530</v>
      </c>
      <c r="F184" s="21">
        <f t="shared" si="22"/>
        <v>100</v>
      </c>
    </row>
    <row r="185" spans="1:6" ht="13.15" customHeight="1">
      <c r="A185" s="56">
        <v>323</v>
      </c>
      <c r="B185" s="129" t="s">
        <v>14</v>
      </c>
      <c r="C185" s="2">
        <f>SUM(C186:C187)</f>
        <v>457894</v>
      </c>
      <c r="D185" s="2">
        <f>SUM(D186:D187)</f>
        <v>0</v>
      </c>
      <c r="E185" s="2">
        <f>SUM(E186:E187)</f>
        <v>457894</v>
      </c>
      <c r="F185" s="21">
        <f t="shared" si="22"/>
        <v>100</v>
      </c>
    </row>
    <row r="186" spans="1:6" ht="13.15" customHeight="1">
      <c r="A186" s="57">
        <v>3237</v>
      </c>
      <c r="B186" s="33" t="s">
        <v>16</v>
      </c>
      <c r="C186" s="13">
        <v>132723</v>
      </c>
      <c r="D186" s="13"/>
      <c r="E186" s="13">
        <f>C186+D186</f>
        <v>132723</v>
      </c>
      <c r="F186" s="296">
        <f t="shared" si="22"/>
        <v>100</v>
      </c>
    </row>
    <row r="187" spans="1:6" ht="13.15" customHeight="1">
      <c r="A187" s="57">
        <v>3239</v>
      </c>
      <c r="B187" s="33" t="s">
        <v>80</v>
      </c>
      <c r="C187" s="13">
        <v>325171</v>
      </c>
      <c r="D187" s="13"/>
      <c r="E187" s="13">
        <f>C187+D187</f>
        <v>325171</v>
      </c>
      <c r="F187" s="296">
        <f t="shared" si="22"/>
        <v>100</v>
      </c>
    </row>
    <row r="188" spans="1:6" ht="13.15" customHeight="1">
      <c r="A188" s="56">
        <v>329</v>
      </c>
      <c r="B188" s="129" t="s">
        <v>82</v>
      </c>
      <c r="C188" s="2">
        <f>C189+C191+C190</f>
        <v>6636</v>
      </c>
      <c r="D188" s="2">
        <f>D189+D191+D190</f>
        <v>0</v>
      </c>
      <c r="E188" s="2">
        <f>E189+E191+E190</f>
        <v>6636</v>
      </c>
      <c r="F188" s="21">
        <f t="shared" si="22"/>
        <v>100</v>
      </c>
    </row>
    <row r="189" spans="1:6" ht="13.15" customHeight="1">
      <c r="A189" s="203">
        <v>3295</v>
      </c>
      <c r="B189" s="33" t="s">
        <v>139</v>
      </c>
      <c r="C189" s="13">
        <v>3982</v>
      </c>
      <c r="D189" s="13"/>
      <c r="E189" s="13">
        <f>C189+D189</f>
        <v>3982</v>
      </c>
      <c r="F189" s="296">
        <f t="shared" si="22"/>
        <v>100</v>
      </c>
    </row>
    <row r="190" spans="1:6" ht="13.15" customHeight="1">
      <c r="A190" s="127">
        <v>3296</v>
      </c>
      <c r="B190" s="128" t="s">
        <v>210</v>
      </c>
      <c r="C190" s="13">
        <v>1327</v>
      </c>
      <c r="D190" s="13"/>
      <c r="E190" s="13">
        <f>C190+D190</f>
        <v>1327</v>
      </c>
      <c r="F190" s="296">
        <f t="shared" si="22"/>
        <v>100</v>
      </c>
    </row>
    <row r="191" spans="1:6" ht="13.15" customHeight="1">
      <c r="A191" s="203">
        <v>3299</v>
      </c>
      <c r="B191" s="33" t="s">
        <v>82</v>
      </c>
      <c r="C191" s="13">
        <v>1327</v>
      </c>
      <c r="D191" s="13"/>
      <c r="E191" s="13">
        <f>C191+D191</f>
        <v>1327</v>
      </c>
      <c r="F191" s="296">
        <f t="shared" si="22"/>
        <v>100</v>
      </c>
    </row>
    <row r="192" spans="1:6" ht="13.15" customHeight="1">
      <c r="A192" s="203"/>
      <c r="B192" s="33"/>
      <c r="C192" s="4"/>
      <c r="D192" s="4"/>
      <c r="E192" s="4"/>
      <c r="F192" s="21"/>
    </row>
    <row r="193" spans="1:6" ht="13.15" customHeight="1">
      <c r="A193" s="56" t="s">
        <v>249</v>
      </c>
      <c r="B193" s="6" t="s">
        <v>127</v>
      </c>
      <c r="C193" s="2">
        <f>C194+C201+C198</f>
        <v>796337</v>
      </c>
      <c r="D193" s="2">
        <f>D194+D201+D198</f>
        <v>0</v>
      </c>
      <c r="E193" s="2">
        <f>E194+E201+E198</f>
        <v>796337</v>
      </c>
      <c r="F193" s="21">
        <f t="shared" si="22"/>
        <v>100</v>
      </c>
    </row>
    <row r="194" spans="1:6" ht="13.15" customHeight="1">
      <c r="A194" s="56">
        <v>32</v>
      </c>
      <c r="B194" s="6" t="s">
        <v>6</v>
      </c>
      <c r="C194" s="2">
        <f>C195</f>
        <v>663614</v>
      </c>
      <c r="D194" s="2">
        <f>D195</f>
        <v>0</v>
      </c>
      <c r="E194" s="2">
        <f>E195</f>
        <v>663614</v>
      </c>
      <c r="F194" s="21">
        <f t="shared" si="22"/>
        <v>100</v>
      </c>
    </row>
    <row r="195" spans="1:6" ht="13.15" customHeight="1">
      <c r="A195" s="56">
        <v>329</v>
      </c>
      <c r="B195" s="6" t="s">
        <v>82</v>
      </c>
      <c r="C195" s="2">
        <f>C196+C197</f>
        <v>663614</v>
      </c>
      <c r="D195" s="2">
        <f>D196+D197</f>
        <v>0</v>
      </c>
      <c r="E195" s="2">
        <f>E196+E197</f>
        <v>663614</v>
      </c>
      <c r="F195" s="21">
        <f t="shared" si="22"/>
        <v>100</v>
      </c>
    </row>
    <row r="196" spans="1:6" ht="13.15" customHeight="1">
      <c r="A196" s="57">
        <v>3296</v>
      </c>
      <c r="B196" s="31" t="s">
        <v>210</v>
      </c>
      <c r="C196" s="13">
        <v>597253</v>
      </c>
      <c r="D196" s="13"/>
      <c r="E196" s="13">
        <f>C196+D196</f>
        <v>597253</v>
      </c>
      <c r="F196" s="296">
        <f t="shared" si="22"/>
        <v>100</v>
      </c>
    </row>
    <row r="197" spans="1:6" ht="13.15" customHeight="1">
      <c r="A197" s="57">
        <v>3299</v>
      </c>
      <c r="B197" s="33" t="s">
        <v>82</v>
      </c>
      <c r="C197" s="13">
        <v>66361</v>
      </c>
      <c r="D197" s="13"/>
      <c r="E197" s="13">
        <f>C197+D197</f>
        <v>66361</v>
      </c>
      <c r="F197" s="296">
        <f t="shared" si="22"/>
        <v>100</v>
      </c>
    </row>
    <row r="198" spans="1:6" ht="13.15" customHeight="1">
      <c r="A198" s="56">
        <v>36</v>
      </c>
      <c r="B198" s="129" t="s">
        <v>167</v>
      </c>
      <c r="C198" s="58">
        <f t="shared" ref="C198:E199" si="23">C199</f>
        <v>0</v>
      </c>
      <c r="D198" s="58">
        <f t="shared" si="23"/>
        <v>0</v>
      </c>
      <c r="E198" s="58">
        <f t="shared" si="23"/>
        <v>0</v>
      </c>
      <c r="F198" s="21">
        <v>0</v>
      </c>
    </row>
    <row r="199" spans="1:6" ht="13.15" customHeight="1">
      <c r="A199" s="56">
        <v>363</v>
      </c>
      <c r="B199" s="129" t="s">
        <v>148</v>
      </c>
      <c r="C199" s="58">
        <f t="shared" si="23"/>
        <v>0</v>
      </c>
      <c r="D199" s="58">
        <f t="shared" si="23"/>
        <v>0</v>
      </c>
      <c r="E199" s="58">
        <f t="shared" si="23"/>
        <v>0</v>
      </c>
      <c r="F199" s="21">
        <v>0</v>
      </c>
    </row>
    <row r="200" spans="1:6" ht="13.15" customHeight="1">
      <c r="A200" s="57">
        <v>3631</v>
      </c>
      <c r="B200" s="31" t="s">
        <v>169</v>
      </c>
      <c r="C200" s="13">
        <v>0</v>
      </c>
      <c r="D200" s="13">
        <v>0</v>
      </c>
      <c r="E200" s="13">
        <v>0</v>
      </c>
      <c r="F200" s="296">
        <v>0</v>
      </c>
    </row>
    <row r="201" spans="1:6" ht="13.15" customHeight="1">
      <c r="A201" s="56">
        <v>38</v>
      </c>
      <c r="B201" s="6" t="s">
        <v>85</v>
      </c>
      <c r="C201" s="2">
        <f t="shared" ref="C201:E202" si="24">C202</f>
        <v>132723</v>
      </c>
      <c r="D201" s="2">
        <f t="shared" si="24"/>
        <v>0</v>
      </c>
      <c r="E201" s="2">
        <f t="shared" si="24"/>
        <v>132723</v>
      </c>
      <c r="F201" s="21">
        <f t="shared" si="22"/>
        <v>100</v>
      </c>
    </row>
    <row r="202" spans="1:6" ht="13.15" customHeight="1">
      <c r="A202" s="56">
        <v>383</v>
      </c>
      <c r="B202" s="6" t="s">
        <v>86</v>
      </c>
      <c r="C202" s="2">
        <f t="shared" si="24"/>
        <v>132723</v>
      </c>
      <c r="D202" s="2">
        <f t="shared" si="24"/>
        <v>0</v>
      </c>
      <c r="E202" s="2">
        <f t="shared" si="24"/>
        <v>132723</v>
      </c>
      <c r="F202" s="21">
        <f t="shared" si="22"/>
        <v>100</v>
      </c>
    </row>
    <row r="203" spans="1:6" ht="13.15" customHeight="1">
      <c r="A203" s="57">
        <v>3831</v>
      </c>
      <c r="B203" s="33" t="s">
        <v>198</v>
      </c>
      <c r="C203" s="13">
        <v>132723</v>
      </c>
      <c r="D203" s="7"/>
      <c r="E203" s="7">
        <f>C203+D203</f>
        <v>132723</v>
      </c>
      <c r="F203" s="296">
        <f t="shared" si="22"/>
        <v>100</v>
      </c>
    </row>
    <row r="204" spans="1:6" ht="13.15" customHeight="1">
      <c r="A204" s="57"/>
      <c r="B204" s="33"/>
      <c r="C204" s="7"/>
      <c r="D204" s="7"/>
      <c r="E204" s="7"/>
      <c r="F204" s="21"/>
    </row>
    <row r="205" spans="1:6" ht="13.15" customHeight="1">
      <c r="A205" s="56" t="s">
        <v>248</v>
      </c>
      <c r="B205" s="6" t="s">
        <v>235</v>
      </c>
      <c r="C205" s="2">
        <f>+C206</f>
        <v>9208308</v>
      </c>
      <c r="D205" s="2">
        <f>+D206</f>
        <v>0</v>
      </c>
      <c r="E205" s="2">
        <f>+E206</f>
        <v>9208308</v>
      </c>
      <c r="F205" s="21">
        <f t="shared" si="22"/>
        <v>100</v>
      </c>
    </row>
    <row r="206" spans="1:6" ht="13.15" customHeight="1">
      <c r="A206" s="56">
        <v>36</v>
      </c>
      <c r="B206" s="6" t="s">
        <v>85</v>
      </c>
      <c r="C206" s="2">
        <f t="shared" ref="C206:E207" si="25">C207</f>
        <v>9208308</v>
      </c>
      <c r="D206" s="2">
        <f t="shared" si="25"/>
        <v>0</v>
      </c>
      <c r="E206" s="2">
        <f t="shared" si="25"/>
        <v>9208308</v>
      </c>
      <c r="F206" s="21">
        <f t="shared" si="22"/>
        <v>100</v>
      </c>
    </row>
    <row r="207" spans="1:6" ht="13.15" customHeight="1">
      <c r="A207" s="56">
        <v>363</v>
      </c>
      <c r="B207" s="6" t="s">
        <v>148</v>
      </c>
      <c r="C207" s="2">
        <f t="shared" si="25"/>
        <v>9208308</v>
      </c>
      <c r="D207" s="2">
        <f>D208+D209</f>
        <v>0</v>
      </c>
      <c r="E207" s="2">
        <f>E208+E209</f>
        <v>9208308</v>
      </c>
      <c r="F207" s="21">
        <f t="shared" si="22"/>
        <v>100</v>
      </c>
    </row>
    <row r="208" spans="1:6" ht="13.15" customHeight="1">
      <c r="A208" s="57">
        <v>3631</v>
      </c>
      <c r="B208" s="33" t="s">
        <v>169</v>
      </c>
      <c r="C208" s="13">
        <v>9208308</v>
      </c>
      <c r="D208" s="7">
        <v>-366745</v>
      </c>
      <c r="E208" s="7">
        <f>C208+D208</f>
        <v>8841563</v>
      </c>
      <c r="F208" s="296">
        <f t="shared" si="22"/>
        <v>96.017237911677157</v>
      </c>
    </row>
    <row r="209" spans="1:9" ht="13.15" customHeight="1">
      <c r="A209" s="57">
        <v>3632</v>
      </c>
      <c r="B209" s="33" t="s">
        <v>147</v>
      </c>
      <c r="C209" s="7">
        <v>0</v>
      </c>
      <c r="D209" s="7">
        <v>366745</v>
      </c>
      <c r="E209" s="7">
        <f>C209+D209</f>
        <v>366745</v>
      </c>
      <c r="F209" s="296">
        <v>0</v>
      </c>
    </row>
    <row r="210" spans="1:9" ht="13.15" customHeight="1">
      <c r="A210" s="56"/>
      <c r="B210" s="6"/>
      <c r="C210" s="141"/>
      <c r="D210" s="141"/>
      <c r="E210" s="141"/>
      <c r="F210" s="21"/>
      <c r="G210" s="133"/>
    </row>
    <row r="211" spans="1:9" ht="13.15" customHeight="1">
      <c r="A211" s="48">
        <v>1003</v>
      </c>
      <c r="B211" s="27" t="s">
        <v>113</v>
      </c>
      <c r="C211" s="2">
        <f>C213+C228+C234+C240+C245+C250+C258+C277+C281+C286</f>
        <v>732230826</v>
      </c>
      <c r="D211" s="2">
        <f>D213+D228+D234+D240+D245+D250+D258+D277+D281+D286</f>
        <v>2655199</v>
      </c>
      <c r="E211" s="2">
        <f>E213+E228+E234+E240+E245+E250+E258+E277+E281+E286</f>
        <v>734886025</v>
      </c>
      <c r="F211" s="21">
        <f t="shared" si="22"/>
        <v>100.36261775736821</v>
      </c>
      <c r="H211" s="133"/>
      <c r="I211" s="133"/>
    </row>
    <row r="212" spans="1:9" ht="13.15" customHeight="1">
      <c r="A212" s="210"/>
      <c r="B212" s="129"/>
      <c r="C212" s="3"/>
      <c r="D212" s="3"/>
      <c r="E212" s="3"/>
      <c r="F212" s="21"/>
      <c r="G212" s="139"/>
    </row>
    <row r="213" spans="1:9" ht="38.25">
      <c r="A213" s="54" t="s">
        <v>247</v>
      </c>
      <c r="B213" s="6" t="s">
        <v>177</v>
      </c>
      <c r="C213" s="2">
        <f>C214+C221+C224</f>
        <v>42697060</v>
      </c>
      <c r="D213" s="2">
        <f>D214+D221+D224</f>
        <v>125000</v>
      </c>
      <c r="E213" s="2">
        <f>E214+E221+E224</f>
        <v>42822060</v>
      </c>
      <c r="F213" s="21">
        <f t="shared" si="22"/>
        <v>100.29276020409836</v>
      </c>
      <c r="H213" s="139"/>
      <c r="I213" s="139"/>
    </row>
    <row r="214" spans="1:9" ht="12.75" customHeight="1">
      <c r="A214" s="56">
        <v>36</v>
      </c>
      <c r="B214" s="6" t="s">
        <v>167</v>
      </c>
      <c r="C214" s="2">
        <f>C217+C215+C219</f>
        <v>2787179</v>
      </c>
      <c r="D214" s="2">
        <f>D217+D215+D219</f>
        <v>125000</v>
      </c>
      <c r="E214" s="2">
        <f>E217+E215+E219</f>
        <v>2912179</v>
      </c>
      <c r="F214" s="21">
        <f t="shared" si="22"/>
        <v>104.48482139109115</v>
      </c>
    </row>
    <row r="215" spans="1:9" ht="12.75" customHeight="1">
      <c r="A215" s="56">
        <v>361</v>
      </c>
      <c r="B215" s="6" t="s">
        <v>211</v>
      </c>
      <c r="C215" s="2">
        <f>C216</f>
        <v>929060</v>
      </c>
      <c r="D215" s="2">
        <f>D216</f>
        <v>0</v>
      </c>
      <c r="E215" s="2">
        <f>E216</f>
        <v>929060</v>
      </c>
      <c r="F215" s="21">
        <f t="shared" si="22"/>
        <v>100</v>
      </c>
    </row>
    <row r="216" spans="1:9" ht="13.15" customHeight="1">
      <c r="A216" s="215">
        <v>3612</v>
      </c>
      <c r="B216" s="33" t="s">
        <v>212</v>
      </c>
      <c r="C216" s="13">
        <v>929060</v>
      </c>
      <c r="D216" s="7"/>
      <c r="E216" s="7">
        <f>C216+D216</f>
        <v>929060</v>
      </c>
      <c r="F216" s="21">
        <f t="shared" si="22"/>
        <v>100</v>
      </c>
    </row>
    <row r="217" spans="1:9" ht="13.15" customHeight="1">
      <c r="A217" s="56">
        <v>363</v>
      </c>
      <c r="B217" s="6" t="s">
        <v>148</v>
      </c>
      <c r="C217" s="2">
        <f>C218</f>
        <v>1858119</v>
      </c>
      <c r="D217" s="2">
        <f>D218</f>
        <v>125000</v>
      </c>
      <c r="E217" s="2">
        <f>E218</f>
        <v>1983119</v>
      </c>
      <c r="F217" s="21">
        <f t="shared" si="22"/>
        <v>106.7272332934543</v>
      </c>
    </row>
    <row r="218" spans="1:9" ht="13.15" customHeight="1">
      <c r="A218" s="215">
        <v>3632</v>
      </c>
      <c r="B218" s="33" t="s">
        <v>147</v>
      </c>
      <c r="C218" s="13">
        <v>1858119</v>
      </c>
      <c r="D218" s="7">
        <v>125000</v>
      </c>
      <c r="E218" s="7">
        <f>C218+D218</f>
        <v>1983119</v>
      </c>
      <c r="F218" s="21">
        <f t="shared" si="22"/>
        <v>106.7272332934543</v>
      </c>
    </row>
    <row r="219" spans="1:9" ht="13.15" customHeight="1">
      <c r="A219" s="216">
        <v>366</v>
      </c>
      <c r="B219" s="129" t="s">
        <v>225</v>
      </c>
      <c r="C219" s="2">
        <f>C220</f>
        <v>0</v>
      </c>
      <c r="D219" s="2">
        <f>D220</f>
        <v>0</v>
      </c>
      <c r="E219" s="2">
        <f>E220</f>
        <v>0</v>
      </c>
      <c r="F219" s="21">
        <v>0</v>
      </c>
    </row>
    <row r="220" spans="1:9" ht="13.15" customHeight="1">
      <c r="A220" s="215">
        <v>3662</v>
      </c>
      <c r="B220" s="33" t="s">
        <v>226</v>
      </c>
      <c r="C220" s="7">
        <v>0</v>
      </c>
      <c r="D220" s="7"/>
      <c r="E220" s="7">
        <v>0</v>
      </c>
      <c r="F220" s="296">
        <v>0</v>
      </c>
    </row>
    <row r="221" spans="1:9" ht="13.15" customHeight="1">
      <c r="A221" s="56">
        <v>38</v>
      </c>
      <c r="B221" s="6" t="s">
        <v>85</v>
      </c>
      <c r="C221" s="2">
        <f>C223</f>
        <v>530891</v>
      </c>
      <c r="D221" s="2">
        <f>D223</f>
        <v>0</v>
      </c>
      <c r="E221" s="2">
        <f>E223</f>
        <v>530891</v>
      </c>
      <c r="F221" s="21">
        <f t="shared" si="22"/>
        <v>100</v>
      </c>
    </row>
    <row r="222" spans="1:9" ht="13.15" customHeight="1">
      <c r="A222" s="56">
        <v>386</v>
      </c>
      <c r="B222" s="6" t="s">
        <v>88</v>
      </c>
      <c r="C222" s="2">
        <f>C223</f>
        <v>530891</v>
      </c>
      <c r="D222" s="2">
        <f>D223</f>
        <v>0</v>
      </c>
      <c r="E222" s="2">
        <f>E223</f>
        <v>530891</v>
      </c>
      <c r="F222" s="21">
        <f t="shared" si="22"/>
        <v>100</v>
      </c>
    </row>
    <row r="223" spans="1:9" ht="25.5">
      <c r="A223" s="211">
        <v>3861</v>
      </c>
      <c r="B223" s="207" t="s">
        <v>191</v>
      </c>
      <c r="C223" s="13">
        <v>530891</v>
      </c>
      <c r="D223" s="11"/>
      <c r="E223" s="11">
        <f>C223+D223</f>
        <v>530891</v>
      </c>
      <c r="F223" s="21">
        <f t="shared" si="22"/>
        <v>100</v>
      </c>
    </row>
    <row r="224" spans="1:9" ht="13.15" customHeight="1">
      <c r="A224" s="56">
        <v>45</v>
      </c>
      <c r="B224" s="6" t="s">
        <v>35</v>
      </c>
      <c r="C224" s="2">
        <f t="shared" ref="C224:E225" si="26">C225</f>
        <v>39378990</v>
      </c>
      <c r="D224" s="2">
        <f t="shared" si="26"/>
        <v>0</v>
      </c>
      <c r="E224" s="2">
        <f t="shared" si="26"/>
        <v>39378990</v>
      </c>
      <c r="F224" s="21">
        <f t="shared" si="22"/>
        <v>100</v>
      </c>
    </row>
    <row r="225" spans="1:6" ht="12.75">
      <c r="A225" s="56">
        <v>451</v>
      </c>
      <c r="B225" s="6" t="s">
        <v>0</v>
      </c>
      <c r="C225" s="2">
        <f t="shared" si="26"/>
        <v>39378990</v>
      </c>
      <c r="D225" s="2">
        <f t="shared" si="26"/>
        <v>0</v>
      </c>
      <c r="E225" s="2">
        <f t="shared" si="26"/>
        <v>39378990</v>
      </c>
      <c r="F225" s="21">
        <f t="shared" si="22"/>
        <v>100</v>
      </c>
    </row>
    <row r="226" spans="1:6" ht="12" customHeight="1">
      <c r="A226" s="203">
        <v>4511</v>
      </c>
      <c r="B226" s="33" t="s">
        <v>0</v>
      </c>
      <c r="C226" s="13">
        <v>39378990</v>
      </c>
      <c r="D226" s="7"/>
      <c r="E226" s="7">
        <f>C226+D226</f>
        <v>39378990</v>
      </c>
      <c r="F226" s="21">
        <f t="shared" si="22"/>
        <v>100</v>
      </c>
    </row>
    <row r="227" spans="1:6" ht="12.75">
      <c r="A227" s="203"/>
      <c r="B227" s="33"/>
      <c r="C227" s="4"/>
      <c r="D227" s="4"/>
      <c r="E227" s="4"/>
      <c r="F227" s="21"/>
    </row>
    <row r="228" spans="1:6" ht="12.75">
      <c r="A228" s="56" t="s">
        <v>246</v>
      </c>
      <c r="B228" s="6" t="s">
        <v>172</v>
      </c>
      <c r="C228" s="2">
        <f t="shared" ref="C228:E229" si="27">C229</f>
        <v>61052492</v>
      </c>
      <c r="D228" s="2">
        <f t="shared" si="27"/>
        <v>772010</v>
      </c>
      <c r="E228" s="2">
        <f t="shared" si="27"/>
        <v>61824502</v>
      </c>
      <c r="F228" s="21">
        <f t="shared" si="22"/>
        <v>101.26450202884429</v>
      </c>
    </row>
    <row r="229" spans="1:6" ht="12.75">
      <c r="A229" s="56">
        <v>38</v>
      </c>
      <c r="B229" s="23" t="s">
        <v>85</v>
      </c>
      <c r="C229" s="2">
        <f t="shared" si="27"/>
        <v>61052492</v>
      </c>
      <c r="D229" s="2">
        <f t="shared" si="27"/>
        <v>772010</v>
      </c>
      <c r="E229" s="2">
        <f t="shared" si="27"/>
        <v>61824502</v>
      </c>
      <c r="F229" s="21">
        <f t="shared" si="22"/>
        <v>101.26450202884429</v>
      </c>
    </row>
    <row r="230" spans="1:6" ht="12.75">
      <c r="A230" s="56">
        <v>386</v>
      </c>
      <c r="B230" s="23" t="s">
        <v>88</v>
      </c>
      <c r="C230" s="2">
        <f>C231+C232</f>
        <v>61052492</v>
      </c>
      <c r="D230" s="2">
        <f>D231+D232</f>
        <v>772010</v>
      </c>
      <c r="E230" s="2">
        <f>E231+E232</f>
        <v>61824502</v>
      </c>
      <c r="F230" s="21">
        <f t="shared" si="22"/>
        <v>101.26450202884429</v>
      </c>
    </row>
    <row r="231" spans="1:6" ht="24" customHeight="1">
      <c r="A231" s="55">
        <v>3861</v>
      </c>
      <c r="B231" s="207" t="s">
        <v>191</v>
      </c>
      <c r="C231" s="13">
        <v>22692840</v>
      </c>
      <c r="D231" s="7">
        <v>772010</v>
      </c>
      <c r="E231" s="7">
        <f>C231+D231</f>
        <v>23464850</v>
      </c>
      <c r="F231" s="296">
        <f t="shared" si="22"/>
        <v>103.40199816329732</v>
      </c>
    </row>
    <row r="232" spans="1:6" ht="13.5" customHeight="1">
      <c r="A232" s="55">
        <v>3864</v>
      </c>
      <c r="B232" s="207" t="s">
        <v>270</v>
      </c>
      <c r="C232" s="13">
        <v>38359652</v>
      </c>
      <c r="D232" s="7"/>
      <c r="E232" s="7">
        <f>C232+D232</f>
        <v>38359652</v>
      </c>
      <c r="F232" s="296">
        <f t="shared" si="22"/>
        <v>100</v>
      </c>
    </row>
    <row r="233" spans="1:6" ht="13.15" customHeight="1">
      <c r="A233" s="57"/>
      <c r="B233" s="33"/>
      <c r="C233" s="4"/>
      <c r="D233" s="4"/>
      <c r="E233" s="4"/>
      <c r="F233" s="21"/>
    </row>
    <row r="234" spans="1:6" ht="25.5">
      <c r="A234" s="54" t="s">
        <v>245</v>
      </c>
      <c r="B234" s="6" t="s">
        <v>178</v>
      </c>
      <c r="C234" s="2">
        <f t="shared" ref="C234:E235" si="28">C235</f>
        <v>38489614</v>
      </c>
      <c r="D234" s="2">
        <f t="shared" si="28"/>
        <v>1758189</v>
      </c>
      <c r="E234" s="2">
        <f t="shared" si="28"/>
        <v>40247803</v>
      </c>
      <c r="F234" s="21">
        <f t="shared" si="22"/>
        <v>104.56795695586867</v>
      </c>
    </row>
    <row r="235" spans="1:6" ht="12.75">
      <c r="A235" s="56">
        <v>38</v>
      </c>
      <c r="B235" s="23" t="s">
        <v>85</v>
      </c>
      <c r="C235" s="2">
        <f t="shared" si="28"/>
        <v>38489614</v>
      </c>
      <c r="D235" s="2">
        <f t="shared" si="28"/>
        <v>1758189</v>
      </c>
      <c r="E235" s="2">
        <f t="shared" si="28"/>
        <v>40247803</v>
      </c>
      <c r="F235" s="21">
        <f t="shared" si="22"/>
        <v>104.56795695586867</v>
      </c>
    </row>
    <row r="236" spans="1:6" ht="12.75">
      <c r="A236" s="56">
        <v>386</v>
      </c>
      <c r="B236" s="23" t="s">
        <v>132</v>
      </c>
      <c r="C236" s="2">
        <f>C237+C238</f>
        <v>38489614</v>
      </c>
      <c r="D236" s="2">
        <f>D237+D238</f>
        <v>1758189</v>
      </c>
      <c r="E236" s="2">
        <f>E237+E238</f>
        <v>40247803</v>
      </c>
      <c r="F236" s="21">
        <f t="shared" si="22"/>
        <v>104.56795695586867</v>
      </c>
    </row>
    <row r="237" spans="1:6" ht="27.75" customHeight="1">
      <c r="A237" s="217">
        <v>3861</v>
      </c>
      <c r="B237" s="207" t="s">
        <v>191</v>
      </c>
      <c r="C237" s="13">
        <v>14522423</v>
      </c>
      <c r="D237" s="13">
        <v>1758189</v>
      </c>
      <c r="E237" s="13">
        <f>C237+D237</f>
        <v>16280612</v>
      </c>
      <c r="F237" s="296">
        <f t="shared" si="22"/>
        <v>112.10671938146962</v>
      </c>
    </row>
    <row r="238" spans="1:6" ht="12.75">
      <c r="A238" s="217">
        <v>3864</v>
      </c>
      <c r="B238" s="207" t="s">
        <v>270</v>
      </c>
      <c r="C238" s="13">
        <v>23967191</v>
      </c>
      <c r="D238" s="13"/>
      <c r="E238" s="13">
        <f>C238+D238</f>
        <v>23967191</v>
      </c>
      <c r="F238" s="296">
        <f t="shared" si="22"/>
        <v>100</v>
      </c>
    </row>
    <row r="239" spans="1:6" ht="12.75">
      <c r="A239" s="57"/>
      <c r="B239" s="33"/>
      <c r="C239" s="4"/>
      <c r="D239" s="4"/>
      <c r="E239" s="4"/>
      <c r="F239" s="21"/>
    </row>
    <row r="240" spans="1:6" ht="25.5" hidden="1">
      <c r="A240" s="54" t="s">
        <v>110</v>
      </c>
      <c r="B240" s="6" t="s">
        <v>179</v>
      </c>
      <c r="C240" s="2">
        <f t="shared" ref="C240:E242" si="29">C241</f>
        <v>0</v>
      </c>
      <c r="D240" s="2">
        <f t="shared" si="29"/>
        <v>0</v>
      </c>
      <c r="E240" s="2">
        <f t="shared" si="29"/>
        <v>0</v>
      </c>
      <c r="F240" s="21" t="e">
        <f t="shared" si="22"/>
        <v>#DIV/0!</v>
      </c>
    </row>
    <row r="241" spans="1:8" ht="12.75" hidden="1">
      <c r="A241" s="56">
        <v>38</v>
      </c>
      <c r="B241" s="6" t="s">
        <v>85</v>
      </c>
      <c r="C241" s="2">
        <f t="shared" si="29"/>
        <v>0</v>
      </c>
      <c r="D241" s="2">
        <f t="shared" si="29"/>
        <v>0</v>
      </c>
      <c r="E241" s="2">
        <f t="shared" si="29"/>
        <v>0</v>
      </c>
      <c r="F241" s="21" t="e">
        <f t="shared" si="22"/>
        <v>#DIV/0!</v>
      </c>
    </row>
    <row r="242" spans="1:8" ht="12.75" hidden="1">
      <c r="A242" s="56">
        <v>386</v>
      </c>
      <c r="B242" s="6" t="s">
        <v>88</v>
      </c>
      <c r="C242" s="2">
        <f t="shared" si="29"/>
        <v>0</v>
      </c>
      <c r="D242" s="2">
        <f t="shared" si="29"/>
        <v>0</v>
      </c>
      <c r="E242" s="2">
        <f t="shared" si="29"/>
        <v>0</v>
      </c>
      <c r="F242" s="21" t="e">
        <f t="shared" si="22"/>
        <v>#DIV/0!</v>
      </c>
    </row>
    <row r="243" spans="1:8" ht="38.25" hidden="1">
      <c r="A243" s="217">
        <v>3861</v>
      </c>
      <c r="B243" s="207" t="s">
        <v>192</v>
      </c>
      <c r="C243" s="7">
        <v>0</v>
      </c>
      <c r="D243" s="7"/>
      <c r="E243" s="7">
        <f>C243+D243</f>
        <v>0</v>
      </c>
      <c r="F243" s="21" t="e">
        <f t="shared" si="22"/>
        <v>#DIV/0!</v>
      </c>
      <c r="H243" s="135"/>
    </row>
    <row r="244" spans="1:8" ht="12.75" hidden="1">
      <c r="A244" s="57"/>
      <c r="B244" s="33"/>
      <c r="C244" s="3"/>
      <c r="D244" s="3"/>
      <c r="E244" s="3"/>
      <c r="F244" s="21"/>
    </row>
    <row r="245" spans="1:8" ht="12.75">
      <c r="A245" s="54" t="s">
        <v>244</v>
      </c>
      <c r="B245" s="6" t="s">
        <v>275</v>
      </c>
      <c r="C245" s="2">
        <f t="shared" ref="C245:E247" si="30">C246</f>
        <v>2389012</v>
      </c>
      <c r="D245" s="2">
        <f t="shared" si="30"/>
        <v>0</v>
      </c>
      <c r="E245" s="2">
        <f t="shared" si="30"/>
        <v>2389012</v>
      </c>
      <c r="F245" s="21">
        <f t="shared" si="22"/>
        <v>100</v>
      </c>
    </row>
    <row r="246" spans="1:8" ht="12.6" customHeight="1">
      <c r="A246" s="56">
        <v>41</v>
      </c>
      <c r="B246" s="6" t="s">
        <v>197</v>
      </c>
      <c r="C246" s="2">
        <f t="shared" si="30"/>
        <v>2389012</v>
      </c>
      <c r="D246" s="2">
        <f t="shared" si="30"/>
        <v>0</v>
      </c>
      <c r="E246" s="2">
        <f t="shared" si="30"/>
        <v>2389012</v>
      </c>
      <c r="F246" s="21">
        <f t="shared" ref="F246:F288" si="31">E246/C246*100</f>
        <v>100</v>
      </c>
    </row>
    <row r="247" spans="1:8" ht="13.15" customHeight="1">
      <c r="A247" s="56">
        <v>411</v>
      </c>
      <c r="B247" s="6" t="s">
        <v>90</v>
      </c>
      <c r="C247" s="2">
        <f t="shared" si="30"/>
        <v>2389012</v>
      </c>
      <c r="D247" s="2">
        <f t="shared" si="30"/>
        <v>0</v>
      </c>
      <c r="E247" s="2">
        <f t="shared" si="30"/>
        <v>2389012</v>
      </c>
      <c r="F247" s="21">
        <f t="shared" si="31"/>
        <v>100</v>
      </c>
    </row>
    <row r="248" spans="1:8" ht="13.15" customHeight="1">
      <c r="A248" s="57">
        <v>4111</v>
      </c>
      <c r="B248" s="33" t="s">
        <v>59</v>
      </c>
      <c r="C248" s="13">
        <v>2389012</v>
      </c>
      <c r="D248" s="13"/>
      <c r="E248" s="13">
        <f>C248+D248</f>
        <v>2389012</v>
      </c>
      <c r="F248" s="296">
        <f t="shared" si="31"/>
        <v>100</v>
      </c>
    </row>
    <row r="249" spans="1:8" ht="13.15" customHeight="1">
      <c r="A249" s="57"/>
      <c r="B249" s="129"/>
      <c r="C249" s="3"/>
      <c r="D249" s="3"/>
      <c r="E249" s="3"/>
      <c r="F249" s="21"/>
    </row>
    <row r="250" spans="1:8" ht="12.75">
      <c r="A250" s="56" t="s">
        <v>243</v>
      </c>
      <c r="B250" s="6" t="s">
        <v>180</v>
      </c>
      <c r="C250" s="2">
        <f>C251+C254</f>
        <v>2893357</v>
      </c>
      <c r="D250" s="2">
        <f>D251+D254</f>
        <v>0</v>
      </c>
      <c r="E250" s="2">
        <f>E251+E254</f>
        <v>2893357</v>
      </c>
      <c r="F250" s="21">
        <f t="shared" si="31"/>
        <v>100</v>
      </c>
    </row>
    <row r="251" spans="1:8" ht="13.15" customHeight="1">
      <c r="A251" s="56">
        <v>36</v>
      </c>
      <c r="B251" s="6" t="s">
        <v>131</v>
      </c>
      <c r="C251" s="2">
        <f t="shared" ref="C251:E252" si="32">C252</f>
        <v>1141416</v>
      </c>
      <c r="D251" s="2">
        <f t="shared" si="32"/>
        <v>0</v>
      </c>
      <c r="E251" s="2">
        <f t="shared" si="32"/>
        <v>1141416</v>
      </c>
      <c r="F251" s="21">
        <f t="shared" si="31"/>
        <v>100</v>
      </c>
    </row>
    <row r="252" spans="1:8" ht="13.15" customHeight="1">
      <c r="A252" s="56">
        <v>363</v>
      </c>
      <c r="B252" s="6" t="s">
        <v>148</v>
      </c>
      <c r="C252" s="2">
        <f t="shared" si="32"/>
        <v>1141416</v>
      </c>
      <c r="D252" s="2">
        <f t="shared" si="32"/>
        <v>0</v>
      </c>
      <c r="E252" s="2">
        <f t="shared" si="32"/>
        <v>1141416</v>
      </c>
      <c r="F252" s="21">
        <f t="shared" si="31"/>
        <v>100</v>
      </c>
    </row>
    <row r="253" spans="1:8" ht="13.15" customHeight="1">
      <c r="A253" s="57">
        <v>3632</v>
      </c>
      <c r="B253" s="33" t="s">
        <v>147</v>
      </c>
      <c r="C253" s="13">
        <v>1141416</v>
      </c>
      <c r="D253" s="7"/>
      <c r="E253" s="7">
        <f>C253+D253</f>
        <v>1141416</v>
      </c>
      <c r="F253" s="296">
        <f t="shared" si="31"/>
        <v>100</v>
      </c>
    </row>
    <row r="254" spans="1:8" ht="13.15" customHeight="1">
      <c r="A254" s="56">
        <v>42</v>
      </c>
      <c r="B254" s="6" t="s">
        <v>22</v>
      </c>
      <c r="C254" s="2">
        <f t="shared" ref="C254:E255" si="33">C255</f>
        <v>1751941</v>
      </c>
      <c r="D254" s="2">
        <f t="shared" si="33"/>
        <v>0</v>
      </c>
      <c r="E254" s="2">
        <f t="shared" si="33"/>
        <v>1751941</v>
      </c>
      <c r="F254" s="21">
        <f t="shared" si="31"/>
        <v>100</v>
      </c>
    </row>
    <row r="255" spans="1:8" ht="13.15" customHeight="1">
      <c r="A255" s="56">
        <v>421</v>
      </c>
      <c r="B255" s="6" t="s">
        <v>23</v>
      </c>
      <c r="C255" s="2">
        <f t="shared" si="33"/>
        <v>1751941</v>
      </c>
      <c r="D255" s="2">
        <f t="shared" si="33"/>
        <v>0</v>
      </c>
      <c r="E255" s="2">
        <f t="shared" si="33"/>
        <v>1751941</v>
      </c>
      <c r="F255" s="21">
        <f t="shared" si="31"/>
        <v>100</v>
      </c>
    </row>
    <row r="256" spans="1:8" ht="13.15" customHeight="1">
      <c r="A256" s="57">
        <v>4214</v>
      </c>
      <c r="B256" s="33" t="s">
        <v>27</v>
      </c>
      <c r="C256" s="13">
        <v>1751941</v>
      </c>
      <c r="D256" s="7"/>
      <c r="E256" s="7">
        <f>C256+D256</f>
        <v>1751941</v>
      </c>
      <c r="F256" s="296">
        <f t="shared" si="31"/>
        <v>100</v>
      </c>
    </row>
    <row r="257" spans="1:6" ht="12.75">
      <c r="A257" s="56"/>
      <c r="B257" s="154"/>
      <c r="C257" s="4"/>
      <c r="D257" s="4"/>
      <c r="E257" s="4"/>
      <c r="F257" s="21"/>
    </row>
    <row r="258" spans="1:6" ht="12.75">
      <c r="A258" s="56" t="s">
        <v>242</v>
      </c>
      <c r="B258" s="154" t="s">
        <v>166</v>
      </c>
      <c r="C258" s="12">
        <f>C259+C262+C266</f>
        <v>577202091</v>
      </c>
      <c r="D258" s="12">
        <f>D259+D262+D266</f>
        <v>0</v>
      </c>
      <c r="E258" s="12">
        <f>E259+E262+E266</f>
        <v>577202091</v>
      </c>
      <c r="F258" s="21">
        <f t="shared" si="31"/>
        <v>100</v>
      </c>
    </row>
    <row r="259" spans="1:6" ht="12.75">
      <c r="A259" s="56">
        <v>36</v>
      </c>
      <c r="B259" s="218" t="s">
        <v>199</v>
      </c>
      <c r="C259" s="12">
        <f t="shared" ref="C259:E260" si="34">C260</f>
        <v>663614</v>
      </c>
      <c r="D259" s="12">
        <f t="shared" si="34"/>
        <v>0</v>
      </c>
      <c r="E259" s="12">
        <f t="shared" si="34"/>
        <v>663614</v>
      </c>
      <c r="F259" s="21">
        <f t="shared" si="31"/>
        <v>100</v>
      </c>
    </row>
    <row r="260" spans="1:6" ht="12.75">
      <c r="A260" s="56">
        <v>368</v>
      </c>
      <c r="B260" s="218" t="s">
        <v>223</v>
      </c>
      <c r="C260" s="12">
        <f t="shared" si="34"/>
        <v>663614</v>
      </c>
      <c r="D260" s="12">
        <f t="shared" si="34"/>
        <v>0</v>
      </c>
      <c r="E260" s="12">
        <f t="shared" si="34"/>
        <v>663614</v>
      </c>
      <c r="F260" s="21">
        <f t="shared" si="31"/>
        <v>100</v>
      </c>
    </row>
    <row r="261" spans="1:6" ht="12" customHeight="1">
      <c r="A261" s="57">
        <v>3682</v>
      </c>
      <c r="B261" s="219" t="s">
        <v>224</v>
      </c>
      <c r="C261" s="13">
        <v>663614</v>
      </c>
      <c r="D261" s="11"/>
      <c r="E261" s="11">
        <f>C261+D261</f>
        <v>663614</v>
      </c>
      <c r="F261" s="296">
        <f t="shared" si="31"/>
        <v>100</v>
      </c>
    </row>
    <row r="262" spans="1:6" ht="13.15" customHeight="1">
      <c r="A262" s="56">
        <v>38</v>
      </c>
      <c r="B262" s="154" t="s">
        <v>85</v>
      </c>
      <c r="C262" s="12">
        <f>C263</f>
        <v>538502474</v>
      </c>
      <c r="D262" s="12">
        <f>D263</f>
        <v>0</v>
      </c>
      <c r="E262" s="12">
        <f>E263</f>
        <v>538502474</v>
      </c>
      <c r="F262" s="21">
        <f t="shared" si="31"/>
        <v>100</v>
      </c>
    </row>
    <row r="263" spans="1:6" ht="16.5" customHeight="1">
      <c r="A263" s="56">
        <v>386</v>
      </c>
      <c r="B263" s="154" t="s">
        <v>132</v>
      </c>
      <c r="C263" s="12">
        <f>C264+C265</f>
        <v>538502474</v>
      </c>
      <c r="D263" s="12">
        <f>D264+D265</f>
        <v>0</v>
      </c>
      <c r="E263" s="12">
        <f>E264+E265</f>
        <v>538502474</v>
      </c>
      <c r="F263" s="21">
        <f t="shared" si="31"/>
        <v>100</v>
      </c>
    </row>
    <row r="264" spans="1:6" ht="25.5">
      <c r="A264" s="217">
        <v>3861</v>
      </c>
      <c r="B264" s="207" t="s">
        <v>191</v>
      </c>
      <c r="C264" s="13">
        <v>284745586</v>
      </c>
      <c r="D264" s="7"/>
      <c r="E264" s="7">
        <f>C264+D264</f>
        <v>284745586</v>
      </c>
      <c r="F264" s="296">
        <f t="shared" si="31"/>
        <v>100</v>
      </c>
    </row>
    <row r="265" spans="1:6" ht="13.5" customHeight="1">
      <c r="A265" s="217">
        <v>3864</v>
      </c>
      <c r="B265" s="207" t="s">
        <v>270</v>
      </c>
      <c r="C265" s="13">
        <v>253756888</v>
      </c>
      <c r="D265" s="7"/>
      <c r="E265" s="7">
        <f>C265+D265</f>
        <v>253756888</v>
      </c>
      <c r="F265" s="21" t="s">
        <v>268</v>
      </c>
    </row>
    <row r="266" spans="1:6" ht="12" customHeight="1">
      <c r="A266" s="56">
        <v>42</v>
      </c>
      <c r="B266" s="6" t="s">
        <v>22</v>
      </c>
      <c r="C266" s="2">
        <f>C267+C269+C273</f>
        <v>38036003</v>
      </c>
      <c r="D266" s="2">
        <f>D267+D269+D273</f>
        <v>0</v>
      </c>
      <c r="E266" s="2">
        <f>E267+E269+E273</f>
        <v>38036003</v>
      </c>
      <c r="F266" s="21">
        <f t="shared" si="31"/>
        <v>100</v>
      </c>
    </row>
    <row r="267" spans="1:6" ht="12.75">
      <c r="A267" s="56">
        <v>421</v>
      </c>
      <c r="B267" s="6" t="s">
        <v>23</v>
      </c>
      <c r="C267" s="2">
        <f>C268</f>
        <v>34850656</v>
      </c>
      <c r="D267" s="2">
        <f>D268</f>
        <v>-8614653</v>
      </c>
      <c r="E267" s="2">
        <f>E268</f>
        <v>26236003</v>
      </c>
      <c r="F267" s="21">
        <f t="shared" si="31"/>
        <v>75.281231435069685</v>
      </c>
    </row>
    <row r="268" spans="1:6" ht="12.75">
      <c r="A268" s="57">
        <v>4214</v>
      </c>
      <c r="B268" s="33" t="s">
        <v>27</v>
      </c>
      <c r="C268" s="13">
        <v>34850656</v>
      </c>
      <c r="D268" s="287">
        <v>-8614653</v>
      </c>
      <c r="E268" s="7">
        <f>C268+D268</f>
        <v>26236003</v>
      </c>
      <c r="F268" s="296">
        <f t="shared" si="31"/>
        <v>75.281231435069685</v>
      </c>
    </row>
    <row r="269" spans="1:6" ht="12.75">
      <c r="A269" s="105">
        <v>422</v>
      </c>
      <c r="B269" s="155" t="s">
        <v>32</v>
      </c>
      <c r="C269" s="2">
        <f>C271+C272+C270</f>
        <v>3185347</v>
      </c>
      <c r="D269" s="2">
        <f>D271+D272+D270</f>
        <v>8614653</v>
      </c>
      <c r="E269" s="2">
        <f>E271+E272+E270</f>
        <v>11800000</v>
      </c>
      <c r="F269" s="21">
        <f t="shared" si="31"/>
        <v>370.44629674569205</v>
      </c>
    </row>
    <row r="270" spans="1:6" ht="12.75">
      <c r="A270" s="55">
        <v>4221</v>
      </c>
      <c r="B270" s="200" t="s">
        <v>29</v>
      </c>
      <c r="C270" s="7">
        <v>0</v>
      </c>
      <c r="D270" s="7"/>
      <c r="E270" s="7">
        <f>C270+D270</f>
        <v>0</v>
      </c>
      <c r="F270" s="296">
        <v>0</v>
      </c>
    </row>
    <row r="271" spans="1:6" ht="12.75">
      <c r="A271" s="201" t="s">
        <v>30</v>
      </c>
      <c r="B271" s="157" t="s">
        <v>31</v>
      </c>
      <c r="C271" s="7">
        <v>0</v>
      </c>
      <c r="D271" s="7"/>
      <c r="E271" s="7">
        <f>C271+D271</f>
        <v>0</v>
      </c>
      <c r="F271" s="296">
        <v>0</v>
      </c>
    </row>
    <row r="272" spans="1:6" ht="12.75">
      <c r="A272" s="201" t="s">
        <v>33</v>
      </c>
      <c r="B272" s="157" t="s">
        <v>1</v>
      </c>
      <c r="C272" s="13">
        <v>3185347</v>
      </c>
      <c r="D272" s="7">
        <v>8614653</v>
      </c>
      <c r="E272" s="7">
        <f>C272+D272</f>
        <v>11800000</v>
      </c>
      <c r="F272" s="296">
        <f t="shared" si="31"/>
        <v>370.44629674569205</v>
      </c>
    </row>
    <row r="273" spans="1:6" ht="12.75">
      <c r="A273" s="105">
        <v>423</v>
      </c>
      <c r="B273" s="155" t="s">
        <v>34</v>
      </c>
      <c r="C273" s="2">
        <f>C274+C275</f>
        <v>0</v>
      </c>
      <c r="D273" s="2">
        <f>D274+D275</f>
        <v>0</v>
      </c>
      <c r="E273" s="2">
        <f>E274+E275</f>
        <v>0</v>
      </c>
      <c r="F273" s="21">
        <v>0</v>
      </c>
    </row>
    <row r="274" spans="1:6" ht="12.75">
      <c r="A274" s="209">
        <v>4231</v>
      </c>
      <c r="B274" s="97" t="s">
        <v>207</v>
      </c>
      <c r="C274" s="7">
        <v>0</v>
      </c>
      <c r="D274" s="7"/>
      <c r="E274" s="7">
        <f>C274+D274</f>
        <v>0</v>
      </c>
      <c r="F274" s="296">
        <v>0</v>
      </c>
    </row>
    <row r="275" spans="1:6" ht="12.75">
      <c r="A275" s="271">
        <v>4233</v>
      </c>
      <c r="B275" s="157" t="s">
        <v>183</v>
      </c>
      <c r="C275" s="7">
        <v>0</v>
      </c>
      <c r="D275" s="7"/>
      <c r="E275" s="7">
        <f>C275+D275</f>
        <v>0</v>
      </c>
      <c r="F275" s="296">
        <v>0</v>
      </c>
    </row>
    <row r="276" spans="1:6" ht="12.75" hidden="1">
      <c r="A276" s="57"/>
      <c r="B276" s="33"/>
      <c r="C276" s="5"/>
      <c r="D276" s="5"/>
      <c r="E276" s="5"/>
      <c r="F276" s="21"/>
    </row>
    <row r="277" spans="1:6" ht="25.5" hidden="1">
      <c r="A277" s="54" t="s">
        <v>233</v>
      </c>
      <c r="B277" s="153" t="s">
        <v>234</v>
      </c>
      <c r="C277" s="12">
        <f>C278</f>
        <v>0</v>
      </c>
      <c r="D277" s="12">
        <f>D278</f>
        <v>0</v>
      </c>
      <c r="E277" s="12">
        <f>E278</f>
        <v>0</v>
      </c>
      <c r="F277" s="21" t="e">
        <f t="shared" si="31"/>
        <v>#DIV/0!</v>
      </c>
    </row>
    <row r="278" spans="1:6" ht="12.75" hidden="1">
      <c r="A278" s="56">
        <v>38</v>
      </c>
      <c r="B278" s="154" t="s">
        <v>85</v>
      </c>
      <c r="C278" s="2">
        <f>+C279</f>
        <v>0</v>
      </c>
      <c r="D278" s="2">
        <f>+D279</f>
        <v>0</v>
      </c>
      <c r="E278" s="2">
        <f>+E279</f>
        <v>0</v>
      </c>
      <c r="F278" s="21" t="e">
        <f t="shared" si="31"/>
        <v>#DIV/0!</v>
      </c>
    </row>
    <row r="279" spans="1:6" ht="12.75" hidden="1">
      <c r="A279" s="56">
        <v>386</v>
      </c>
      <c r="B279" s="154" t="s">
        <v>132</v>
      </c>
      <c r="C279" s="2">
        <v>0</v>
      </c>
      <c r="D279" s="2">
        <v>0</v>
      </c>
      <c r="E279" s="2">
        <v>0</v>
      </c>
      <c r="F279" s="21" t="e">
        <f t="shared" si="31"/>
        <v>#DIV/0!</v>
      </c>
    </row>
    <row r="280" spans="1:6" ht="12.75">
      <c r="A280" s="57"/>
      <c r="B280" s="33"/>
      <c r="C280" s="272"/>
      <c r="D280" s="272"/>
      <c r="E280" s="272"/>
      <c r="F280" s="21"/>
    </row>
    <row r="281" spans="1:6" ht="12.75">
      <c r="A281" s="220" t="s">
        <v>241</v>
      </c>
      <c r="B281" s="16" t="s">
        <v>203</v>
      </c>
      <c r="C281" s="17">
        <f t="shared" ref="C281:E283" si="35">C282</f>
        <v>5980888</v>
      </c>
      <c r="D281" s="17">
        <f t="shared" si="35"/>
        <v>0</v>
      </c>
      <c r="E281" s="17">
        <f t="shared" si="35"/>
        <v>5980888</v>
      </c>
      <c r="F281" s="21">
        <f t="shared" si="31"/>
        <v>100</v>
      </c>
    </row>
    <row r="282" spans="1:6" ht="12.75">
      <c r="A282" s="220">
        <v>38</v>
      </c>
      <c r="B282" s="16" t="s">
        <v>85</v>
      </c>
      <c r="C282" s="17">
        <f t="shared" si="35"/>
        <v>5980888</v>
      </c>
      <c r="D282" s="17">
        <f t="shared" si="35"/>
        <v>0</v>
      </c>
      <c r="E282" s="17">
        <f t="shared" si="35"/>
        <v>5980888</v>
      </c>
      <c r="F282" s="21">
        <f t="shared" si="31"/>
        <v>100</v>
      </c>
    </row>
    <row r="283" spans="1:6" ht="12.75">
      <c r="A283" s="220">
        <v>386</v>
      </c>
      <c r="B283" s="16" t="s">
        <v>132</v>
      </c>
      <c r="C283" s="17">
        <f t="shared" si="35"/>
        <v>5980888</v>
      </c>
      <c r="D283" s="17">
        <f t="shared" si="35"/>
        <v>0</v>
      </c>
      <c r="E283" s="17">
        <f t="shared" si="35"/>
        <v>5980888</v>
      </c>
      <c r="F283" s="21">
        <f t="shared" si="31"/>
        <v>100</v>
      </c>
    </row>
    <row r="284" spans="1:6" ht="25.5">
      <c r="A284" s="221">
        <v>3861</v>
      </c>
      <c r="B284" s="152" t="s">
        <v>204</v>
      </c>
      <c r="C284" s="13">
        <v>5980888</v>
      </c>
      <c r="D284" s="18"/>
      <c r="E284" s="18">
        <f>C284+D284</f>
        <v>5980888</v>
      </c>
      <c r="F284" s="296">
        <f t="shared" si="31"/>
        <v>100</v>
      </c>
    </row>
    <row r="285" spans="1:6" ht="12.75">
      <c r="A285" s="56"/>
      <c r="B285" s="154"/>
      <c r="C285" s="4"/>
      <c r="D285" s="4"/>
      <c r="E285" s="4"/>
      <c r="F285" s="21"/>
    </row>
    <row r="286" spans="1:6" ht="12.75">
      <c r="A286" s="56" t="s">
        <v>240</v>
      </c>
      <c r="B286" s="6" t="s">
        <v>222</v>
      </c>
      <c r="C286" s="2">
        <f t="shared" ref="C286:E288" si="36">C287</f>
        <v>1526312</v>
      </c>
      <c r="D286" s="2">
        <f t="shared" si="36"/>
        <v>0</v>
      </c>
      <c r="E286" s="2">
        <f t="shared" si="36"/>
        <v>1526312</v>
      </c>
      <c r="F286" s="21">
        <f t="shared" si="31"/>
        <v>100</v>
      </c>
    </row>
    <row r="287" spans="1:6" ht="12.75">
      <c r="A287" s="56">
        <v>36</v>
      </c>
      <c r="B287" s="6" t="s">
        <v>131</v>
      </c>
      <c r="C287" s="2">
        <f t="shared" si="36"/>
        <v>1526312</v>
      </c>
      <c r="D287" s="2">
        <f t="shared" si="36"/>
        <v>0</v>
      </c>
      <c r="E287" s="2">
        <f t="shared" si="36"/>
        <v>1526312</v>
      </c>
      <c r="F287" s="21">
        <f t="shared" si="31"/>
        <v>100</v>
      </c>
    </row>
    <row r="288" spans="1:6" ht="12.75">
      <c r="A288" s="56">
        <v>363</v>
      </c>
      <c r="B288" s="6" t="s">
        <v>148</v>
      </c>
      <c r="C288" s="2">
        <f t="shared" si="36"/>
        <v>1526312</v>
      </c>
      <c r="D288" s="2">
        <f t="shared" si="36"/>
        <v>0</v>
      </c>
      <c r="E288" s="2">
        <f t="shared" si="36"/>
        <v>1526312</v>
      </c>
      <c r="F288" s="21">
        <f t="shared" si="31"/>
        <v>100</v>
      </c>
    </row>
    <row r="289" spans="1:6" ht="12.75">
      <c r="A289" s="222">
        <v>3632</v>
      </c>
      <c r="B289" s="223" t="s">
        <v>147</v>
      </c>
      <c r="C289" s="268">
        <v>1526312</v>
      </c>
      <c r="D289" s="125"/>
      <c r="E289" s="125">
        <f>C289+D289</f>
        <v>1526312</v>
      </c>
      <c r="F289" s="297">
        <v>100</v>
      </c>
    </row>
    <row r="290" spans="1:6" ht="12.75">
      <c r="A290" s="224"/>
      <c r="B290" s="149"/>
      <c r="C290" s="150"/>
      <c r="D290" s="150"/>
      <c r="E290" s="150"/>
      <c r="F290" s="21"/>
    </row>
    <row r="291" spans="1:6" ht="12.75">
      <c r="A291" s="224"/>
      <c r="B291" s="149"/>
      <c r="C291" s="150"/>
      <c r="D291" s="150"/>
      <c r="E291" s="150"/>
      <c r="F291" s="151"/>
    </row>
    <row r="293" spans="1:6" ht="12.75">
      <c r="A293" s="225"/>
      <c r="B293" s="226"/>
      <c r="C293" s="141"/>
      <c r="D293" s="141"/>
      <c r="E293" s="141"/>
    </row>
    <row r="295" spans="1:6">
      <c r="A295" s="227"/>
      <c r="B295" s="228"/>
      <c r="E295" s="135"/>
    </row>
    <row r="297" spans="1:6">
      <c r="A297" s="227"/>
      <c r="B297" s="228"/>
    </row>
    <row r="299" spans="1:6">
      <c r="A299" s="229"/>
      <c r="B299" s="230"/>
    </row>
    <row r="301" spans="1:6">
      <c r="A301" s="231"/>
      <c r="B301" s="232"/>
    </row>
    <row r="302" spans="1:6">
      <c r="A302" s="231"/>
      <c r="B302" s="232"/>
    </row>
    <row r="304" spans="1:6">
      <c r="A304" s="233"/>
      <c r="B304" s="234"/>
    </row>
    <row r="306" spans="1:2">
      <c r="A306" s="233"/>
      <c r="B306" s="234"/>
    </row>
    <row r="308" spans="1:2">
      <c r="A308" s="233"/>
      <c r="B308" s="234"/>
    </row>
    <row r="310" spans="1:2">
      <c r="A310" s="233"/>
      <c r="B310" s="234"/>
    </row>
    <row r="313" spans="1:2">
      <c r="A313" s="235"/>
      <c r="B313" s="234"/>
    </row>
    <row r="315" spans="1:2">
      <c r="A315" s="235"/>
      <c r="B315" s="234"/>
    </row>
    <row r="317" spans="1:2">
      <c r="A317" s="235"/>
      <c r="B317" s="236"/>
    </row>
    <row r="318" spans="1:2">
      <c r="A318" s="231"/>
      <c r="B318" s="232"/>
    </row>
    <row r="320" spans="1:2">
      <c r="A320" s="233"/>
      <c r="B320" s="234"/>
    </row>
    <row r="322" spans="1:2">
      <c r="A322" s="233"/>
      <c r="B322" s="234"/>
    </row>
    <row r="324" spans="1:2">
      <c r="A324" s="233"/>
      <c r="B324" s="234"/>
    </row>
    <row r="327" spans="1:2">
      <c r="A327" s="235"/>
      <c r="B327" s="234"/>
    </row>
    <row r="329" spans="1:2">
      <c r="A329" s="235"/>
      <c r="B329" s="234"/>
    </row>
    <row r="331" spans="1:2">
      <c r="A331" s="235"/>
      <c r="B331" s="236"/>
    </row>
    <row r="332" spans="1:2">
      <c r="A332" s="231"/>
      <c r="B332" s="232"/>
    </row>
    <row r="334" spans="1:2">
      <c r="A334" s="233"/>
      <c r="B334" s="234"/>
    </row>
    <row r="336" spans="1:2">
      <c r="A336" s="233"/>
      <c r="B336" s="234"/>
    </row>
    <row r="338" spans="1:2">
      <c r="A338" s="233"/>
      <c r="B338" s="234"/>
    </row>
    <row r="340" spans="1:2">
      <c r="A340" s="235"/>
      <c r="B340" s="234"/>
    </row>
    <row r="342" spans="1:2">
      <c r="A342" s="235"/>
      <c r="B342" s="236"/>
    </row>
    <row r="343" spans="1:2">
      <c r="A343" s="231"/>
      <c r="B343" s="232"/>
    </row>
    <row r="345" spans="1:2">
      <c r="A345" s="233"/>
      <c r="B345" s="234"/>
    </row>
    <row r="347" spans="1:2">
      <c r="A347" s="233"/>
      <c r="B347" s="234"/>
    </row>
    <row r="349" spans="1:2">
      <c r="A349" s="233"/>
      <c r="B349" s="234"/>
    </row>
    <row r="352" spans="1:2">
      <c r="A352" s="235"/>
      <c r="B352" s="234"/>
    </row>
    <row r="354" spans="1:2">
      <c r="A354" s="235"/>
      <c r="B354" s="234"/>
    </row>
    <row r="356" spans="1:2">
      <c r="A356" s="235"/>
      <c r="B356" s="237"/>
    </row>
    <row r="357" spans="1:2">
      <c r="A357" s="238"/>
      <c r="B357" s="232"/>
    </row>
    <row r="359" spans="1:2">
      <c r="A359" s="233"/>
      <c r="B359" s="234"/>
    </row>
    <row r="361" spans="1:2">
      <c r="A361" s="233"/>
      <c r="B361" s="234"/>
    </row>
    <row r="363" spans="1:2">
      <c r="A363" s="233"/>
      <c r="B363" s="234"/>
    </row>
    <row r="366" spans="1:2">
      <c r="A366" s="235"/>
      <c r="B366" s="234"/>
    </row>
    <row r="368" spans="1:2">
      <c r="A368" s="235"/>
      <c r="B368" s="234"/>
    </row>
    <row r="370" spans="1:2">
      <c r="A370" s="235"/>
      <c r="B370" s="236"/>
    </row>
    <row r="371" spans="1:2">
      <c r="A371" s="231"/>
      <c r="B371" s="232"/>
    </row>
    <row r="373" spans="1:2">
      <c r="A373" s="233"/>
      <c r="B373" s="234"/>
    </row>
    <row r="375" spans="1:2">
      <c r="A375" s="235"/>
      <c r="B375" s="236"/>
    </row>
    <row r="376" spans="1:2">
      <c r="A376" s="231"/>
      <c r="B376" s="232"/>
    </row>
    <row r="378" spans="1:2">
      <c r="A378" s="233"/>
      <c r="B378" s="234"/>
    </row>
    <row r="380" spans="1:2">
      <c r="A380" s="233"/>
      <c r="B380" s="234"/>
    </row>
    <row r="382" spans="1:2">
      <c r="A382" s="233"/>
      <c r="B382" s="234"/>
    </row>
    <row r="385" spans="1:2">
      <c r="A385" s="235"/>
      <c r="B385" s="234"/>
    </row>
    <row r="387" spans="1:2">
      <c r="A387" s="235"/>
      <c r="B387" s="234"/>
    </row>
    <row r="389" spans="1:2">
      <c r="A389" s="235"/>
      <c r="B389" s="236"/>
    </row>
    <row r="390" spans="1:2">
      <c r="A390" s="231"/>
      <c r="B390" s="232"/>
    </row>
    <row r="392" spans="1:2">
      <c r="A392" s="233"/>
      <c r="B392" s="234"/>
    </row>
    <row r="394" spans="1:2">
      <c r="A394" s="233"/>
      <c r="B394" s="234"/>
    </row>
    <row r="396" spans="1:2">
      <c r="A396" s="235"/>
      <c r="B396" s="236"/>
    </row>
    <row r="397" spans="1:2">
      <c r="A397" s="231"/>
      <c r="B397" s="232"/>
    </row>
    <row r="399" spans="1:2">
      <c r="A399" s="233"/>
      <c r="B399" s="234"/>
    </row>
    <row r="401" spans="1:2">
      <c r="A401" s="233"/>
      <c r="B401" s="234"/>
    </row>
    <row r="403" spans="1:2">
      <c r="A403" s="235"/>
      <c r="B403" s="236"/>
    </row>
    <row r="404" spans="1:2">
      <c r="A404" s="231"/>
      <c r="B404" s="232"/>
    </row>
    <row r="405" spans="1:2">
      <c r="A405" s="238"/>
      <c r="B405" s="232"/>
    </row>
    <row r="407" spans="1:2">
      <c r="A407" s="233"/>
      <c r="B407" s="234"/>
    </row>
    <row r="409" spans="1:2">
      <c r="A409" s="233"/>
      <c r="B409" s="234"/>
    </row>
    <row r="411" spans="1:2">
      <c r="A411" s="235"/>
      <c r="B411" s="236"/>
    </row>
    <row r="412" spans="1:2">
      <c r="A412" s="231"/>
      <c r="B412" s="232"/>
    </row>
    <row r="413" spans="1:2">
      <c r="A413" s="231"/>
      <c r="B413" s="232"/>
    </row>
    <row r="414" spans="1:2">
      <c r="A414" s="231"/>
      <c r="B414" s="232"/>
    </row>
    <row r="415" spans="1:2">
      <c r="A415" s="231"/>
      <c r="B415" s="232"/>
    </row>
    <row r="416" spans="1:2">
      <c r="A416" s="231"/>
      <c r="B416" s="232"/>
    </row>
    <row r="417" spans="1:2">
      <c r="A417" s="231"/>
      <c r="B417" s="232"/>
    </row>
    <row r="418" spans="1:2">
      <c r="A418" s="231"/>
      <c r="B418" s="232"/>
    </row>
    <row r="420" spans="1:2">
      <c r="A420" s="233"/>
      <c r="B420" s="234"/>
    </row>
    <row r="422" spans="1:2">
      <c r="A422" s="233"/>
      <c r="B422" s="234"/>
    </row>
    <row r="424" spans="1:2">
      <c r="A424" s="235"/>
      <c r="B424" s="236"/>
    </row>
    <row r="425" spans="1:2">
      <c r="A425" s="231"/>
      <c r="B425" s="232"/>
    </row>
    <row r="426" spans="1:2">
      <c r="A426" s="231"/>
      <c r="B426" s="232"/>
    </row>
    <row r="428" spans="1:2">
      <c r="A428" s="233"/>
      <c r="B428" s="234"/>
    </row>
    <row r="430" spans="1:2">
      <c r="A430" s="233"/>
      <c r="B430" s="234"/>
    </row>
    <row r="432" spans="1:2">
      <c r="A432" s="235"/>
      <c r="B432" s="236"/>
    </row>
    <row r="433" spans="1:2">
      <c r="A433" s="231"/>
      <c r="B433" s="232"/>
    </row>
    <row r="434" spans="1:2">
      <c r="A434" s="231"/>
      <c r="B434" s="232"/>
    </row>
    <row r="436" spans="1:2">
      <c r="A436" s="233"/>
      <c r="B436" s="234"/>
    </row>
    <row r="438" spans="1:2">
      <c r="A438" s="233"/>
      <c r="B438" s="234"/>
    </row>
    <row r="440" spans="1:2">
      <c r="A440" s="235"/>
      <c r="B440" s="236"/>
    </row>
    <row r="441" spans="1:2">
      <c r="A441" s="231"/>
      <c r="B441" s="232"/>
    </row>
    <row r="443" spans="1:2">
      <c r="A443" s="233"/>
      <c r="B443" s="234"/>
    </row>
    <row r="445" spans="1:2">
      <c r="A445" s="233"/>
      <c r="B445" s="234"/>
    </row>
    <row r="447" spans="1:2">
      <c r="A447" s="235"/>
      <c r="B447" s="236"/>
    </row>
    <row r="448" spans="1:2">
      <c r="A448" s="231"/>
      <c r="B448" s="232"/>
    </row>
    <row r="449" spans="1:2">
      <c r="A449" s="231"/>
      <c r="B449" s="232"/>
    </row>
    <row r="451" spans="1:2">
      <c r="A451" s="233"/>
      <c r="B451" s="234"/>
    </row>
    <row r="453" spans="1:2">
      <c r="A453" s="233"/>
      <c r="B453" s="234"/>
    </row>
    <row r="455" spans="1:2">
      <c r="A455" s="235"/>
      <c r="B455" s="236"/>
    </row>
    <row r="456" spans="1:2">
      <c r="A456" s="231"/>
      <c r="B456" s="232"/>
    </row>
    <row r="458" spans="1:2">
      <c r="A458" s="233"/>
      <c r="B458" s="234"/>
    </row>
    <row r="460" spans="1:2">
      <c r="A460" s="233"/>
      <c r="B460" s="234"/>
    </row>
    <row r="462" spans="1:2">
      <c r="A462" s="235"/>
      <c r="B462" s="236"/>
    </row>
    <row r="463" spans="1:2">
      <c r="A463" s="231"/>
      <c r="B463" s="232"/>
    </row>
    <row r="464" spans="1:2">
      <c r="A464" s="231"/>
      <c r="B464" s="232"/>
    </row>
    <row r="466" spans="1:2">
      <c r="A466" s="233"/>
      <c r="B466" s="234"/>
    </row>
    <row r="468" spans="1:2">
      <c r="A468" s="233"/>
      <c r="B468" s="234"/>
    </row>
    <row r="470" spans="1:2">
      <c r="A470" s="235"/>
      <c r="B470" s="236"/>
    </row>
    <row r="471" spans="1:2">
      <c r="A471" s="231"/>
      <c r="B471" s="232"/>
    </row>
    <row r="473" spans="1:2">
      <c r="A473" s="233"/>
      <c r="B473" s="234"/>
    </row>
    <row r="475" spans="1:2">
      <c r="A475" s="233"/>
      <c r="B475" s="234"/>
    </row>
    <row r="477" spans="1:2">
      <c r="A477" s="235"/>
      <c r="B477" s="236"/>
    </row>
    <row r="478" spans="1:2">
      <c r="A478" s="231"/>
      <c r="B478" s="232"/>
    </row>
    <row r="480" spans="1:2">
      <c r="A480" s="233"/>
      <c r="B480" s="234"/>
    </row>
    <row r="482" spans="1:2">
      <c r="A482" s="233"/>
      <c r="B482" s="234"/>
    </row>
    <row r="484" spans="1:2">
      <c r="A484" s="235"/>
      <c r="B484" s="236"/>
    </row>
    <row r="485" spans="1:2">
      <c r="A485" s="231"/>
      <c r="B485" s="232"/>
    </row>
    <row r="487" spans="1:2">
      <c r="A487" s="233"/>
      <c r="B487" s="234"/>
    </row>
    <row r="489" spans="1:2">
      <c r="A489" s="233"/>
      <c r="B489" s="234"/>
    </row>
    <row r="491" spans="1:2">
      <c r="A491" s="235"/>
      <c r="B491" s="236"/>
    </row>
    <row r="492" spans="1:2">
      <c r="A492" s="231"/>
      <c r="B492" s="232"/>
    </row>
    <row r="494" spans="1:2">
      <c r="A494" s="233"/>
      <c r="B494" s="234"/>
    </row>
    <row r="496" spans="1:2">
      <c r="A496" s="233"/>
      <c r="B496" s="234"/>
    </row>
    <row r="498" spans="1:2">
      <c r="A498" s="235"/>
      <c r="B498" s="236"/>
    </row>
    <row r="499" spans="1:2">
      <c r="A499" s="231"/>
      <c r="B499" s="232"/>
    </row>
    <row r="501" spans="1:2">
      <c r="A501" s="233"/>
      <c r="B501" s="234"/>
    </row>
    <row r="503" spans="1:2">
      <c r="A503" s="233"/>
      <c r="B503" s="234"/>
    </row>
    <row r="505" spans="1:2">
      <c r="A505" s="235"/>
      <c r="B505" s="236"/>
    </row>
    <row r="506" spans="1:2">
      <c r="A506" s="231"/>
      <c r="B506" s="232"/>
    </row>
    <row r="508" spans="1:2">
      <c r="A508" s="233"/>
      <c r="B508" s="234"/>
    </row>
    <row r="510" spans="1:2">
      <c r="A510" s="233"/>
      <c r="B510" s="234"/>
    </row>
    <row r="512" spans="1:2">
      <c r="A512" s="235"/>
      <c r="B512" s="236"/>
    </row>
    <row r="513" spans="1:2">
      <c r="A513" s="231"/>
      <c r="B513" s="232"/>
    </row>
    <row r="515" spans="1:2">
      <c r="A515" s="233"/>
      <c r="B515" s="234"/>
    </row>
    <row r="517" spans="1:2">
      <c r="A517" s="233"/>
      <c r="B517" s="234"/>
    </row>
    <row r="519" spans="1:2">
      <c r="A519" s="235"/>
      <c r="B519" s="236"/>
    </row>
    <row r="520" spans="1:2">
      <c r="A520" s="231"/>
      <c r="B520" s="232"/>
    </row>
    <row r="521" spans="1:2">
      <c r="A521" s="231"/>
      <c r="B521" s="232"/>
    </row>
    <row r="522" spans="1:2">
      <c r="A522" s="233"/>
      <c r="B522" s="234"/>
    </row>
    <row r="524" spans="1:2">
      <c r="A524" s="233"/>
      <c r="B524" s="234"/>
    </row>
    <row r="526" spans="1:2">
      <c r="A526" s="235"/>
      <c r="B526" s="236"/>
    </row>
    <row r="527" spans="1:2">
      <c r="A527" s="231"/>
      <c r="B527" s="232"/>
    </row>
    <row r="528" spans="1:2">
      <c r="A528" s="231"/>
      <c r="B528" s="232"/>
    </row>
    <row r="530" spans="1:2">
      <c r="A530" s="233"/>
      <c r="B530" s="234"/>
    </row>
    <row r="532" spans="1:2">
      <c r="A532" s="233"/>
      <c r="B532" s="234"/>
    </row>
    <row r="534" spans="1:2">
      <c r="A534" s="235"/>
      <c r="B534" s="236"/>
    </row>
    <row r="535" spans="1:2">
      <c r="A535" s="231"/>
      <c r="B535" s="232"/>
    </row>
    <row r="537" spans="1:2">
      <c r="A537" s="233"/>
      <c r="B537" s="234"/>
    </row>
    <row r="539" spans="1:2">
      <c r="A539" s="233"/>
      <c r="B539" s="234"/>
    </row>
    <row r="541" spans="1:2">
      <c r="A541" s="235"/>
      <c r="B541" s="236"/>
    </row>
    <row r="542" spans="1:2">
      <c r="A542" s="231"/>
      <c r="B542" s="232"/>
    </row>
    <row r="544" spans="1:2">
      <c r="A544" s="233"/>
      <c r="B544" s="234"/>
    </row>
    <row r="546" spans="1:2">
      <c r="A546" s="233"/>
      <c r="B546" s="234"/>
    </row>
    <row r="548" spans="1:2">
      <c r="A548" s="235"/>
      <c r="B548" s="236"/>
    </row>
    <row r="549" spans="1:2">
      <c r="A549" s="231"/>
      <c r="B549" s="232"/>
    </row>
    <row r="551" spans="1:2">
      <c r="A551" s="233"/>
      <c r="B551" s="234"/>
    </row>
    <row r="553" spans="1:2">
      <c r="A553" s="233"/>
      <c r="B553" s="234"/>
    </row>
    <row r="555" spans="1:2">
      <c r="A555" s="235"/>
      <c r="B555" s="236"/>
    </row>
    <row r="556" spans="1:2">
      <c r="A556" s="231"/>
      <c r="B556" s="232"/>
    </row>
    <row r="558" spans="1:2">
      <c r="A558" s="233"/>
      <c r="B558" s="234"/>
    </row>
    <row r="560" spans="1:2">
      <c r="A560" s="233"/>
      <c r="B560" s="234"/>
    </row>
    <row r="562" spans="1:2">
      <c r="A562" s="235"/>
      <c r="B562" s="236"/>
    </row>
    <row r="563" spans="1:2">
      <c r="A563" s="231"/>
      <c r="B563" s="232"/>
    </row>
    <row r="565" spans="1:2">
      <c r="A565" s="233"/>
      <c r="B565" s="234"/>
    </row>
    <row r="567" spans="1:2">
      <c r="A567" s="233"/>
      <c r="B567" s="234"/>
    </row>
    <row r="569" spans="1:2">
      <c r="A569" s="235"/>
      <c r="B569" s="236"/>
    </row>
    <row r="570" spans="1:2">
      <c r="A570" s="231"/>
      <c r="B570" s="232"/>
    </row>
    <row r="572" spans="1:2">
      <c r="A572" s="233"/>
      <c r="B572" s="234"/>
    </row>
    <row r="574" spans="1:2">
      <c r="A574" s="233"/>
      <c r="B574" s="234"/>
    </row>
    <row r="576" spans="1:2">
      <c r="A576" s="235"/>
      <c r="B576" s="236"/>
    </row>
    <row r="577" spans="1:2">
      <c r="A577" s="231"/>
      <c r="B577" s="232"/>
    </row>
    <row r="579" spans="1:2">
      <c r="A579" s="233"/>
      <c r="B579" s="234"/>
    </row>
    <row r="581" spans="1:2">
      <c r="A581" s="233"/>
      <c r="B581" s="234"/>
    </row>
    <row r="583" spans="1:2">
      <c r="A583" s="235"/>
      <c r="B583" s="236"/>
    </row>
    <row r="584" spans="1:2">
      <c r="A584" s="231"/>
      <c r="B584" s="232"/>
    </row>
    <row r="586" spans="1:2">
      <c r="A586" s="233"/>
      <c r="B586" s="234"/>
    </row>
    <row r="588" spans="1:2">
      <c r="A588" s="233"/>
      <c r="B588" s="234"/>
    </row>
    <row r="589" spans="1:2">
      <c r="A589" s="233"/>
      <c r="B589" s="234"/>
    </row>
    <row r="590" spans="1:2">
      <c r="A590" s="239"/>
      <c r="B590" s="237"/>
    </row>
    <row r="591" spans="1:2">
      <c r="A591" s="231"/>
      <c r="B591" s="232"/>
    </row>
    <row r="593" spans="1:2">
      <c r="A593" s="233"/>
      <c r="B593" s="239"/>
    </row>
    <row r="595" spans="1:2">
      <c r="A595" s="233"/>
      <c r="B595" s="239"/>
    </row>
    <row r="597" spans="1:2">
      <c r="A597" s="235"/>
      <c r="B597" s="236"/>
    </row>
    <row r="598" spans="1:2">
      <c r="A598" s="231"/>
      <c r="B598" s="232"/>
    </row>
    <row r="600" spans="1:2">
      <c r="A600" s="233"/>
      <c r="B600" s="234"/>
    </row>
    <row r="602" spans="1:2">
      <c r="A602" s="233"/>
      <c r="B602" s="234"/>
    </row>
    <row r="604" spans="1:2">
      <c r="A604" s="235"/>
      <c r="B604" s="236"/>
    </row>
    <row r="605" spans="1:2">
      <c r="A605" s="225"/>
      <c r="B605" s="226"/>
    </row>
    <row r="607" spans="1:2">
      <c r="A607" s="227"/>
      <c r="B607" s="228"/>
    </row>
    <row r="609" spans="1:2">
      <c r="A609" s="227"/>
      <c r="B609" s="228"/>
    </row>
    <row r="611" spans="1:2">
      <c r="A611" s="229"/>
      <c r="B611" s="230"/>
    </row>
    <row r="612" spans="1:2">
      <c r="A612" s="225"/>
      <c r="B612" s="226"/>
    </row>
    <row r="614" spans="1:2">
      <c r="A614" s="227"/>
      <c r="B614" s="228"/>
    </row>
    <row r="616" spans="1:2">
      <c r="A616" s="227"/>
      <c r="B616" s="228"/>
    </row>
    <row r="618" spans="1:2">
      <c r="A618" s="229"/>
      <c r="B618" s="230"/>
    </row>
    <row r="619" spans="1:2">
      <c r="A619" s="225"/>
      <c r="B619" s="226"/>
    </row>
    <row r="621" spans="1:2">
      <c r="A621" s="227"/>
      <c r="B621" s="228"/>
    </row>
    <row r="623" spans="1:2">
      <c r="A623" s="227"/>
      <c r="B623" s="228"/>
    </row>
    <row r="625" spans="1:2">
      <c r="A625" s="227"/>
      <c r="B625" s="228"/>
    </row>
    <row r="627" spans="1:2">
      <c r="A627" s="233"/>
      <c r="B627" s="234"/>
    </row>
    <row r="630" spans="1:2">
      <c r="A630" s="235"/>
      <c r="B630" s="234"/>
    </row>
    <row r="632" spans="1:2">
      <c r="A632" s="235"/>
      <c r="B632" s="234"/>
    </row>
    <row r="634" spans="1:2">
      <c r="A634" s="235"/>
      <c r="B634" s="236"/>
    </row>
    <row r="635" spans="1:2">
      <c r="A635" s="231"/>
      <c r="B635" s="232"/>
    </row>
    <row r="637" spans="1:2">
      <c r="A637" s="233"/>
      <c r="B637" s="234"/>
    </row>
    <row r="639" spans="1:2">
      <c r="A639" s="235"/>
      <c r="B639" s="236"/>
    </row>
    <row r="640" spans="1:2">
      <c r="A640" s="231"/>
      <c r="B640" s="232"/>
    </row>
    <row r="642" spans="1:2">
      <c r="A642" s="233"/>
      <c r="B642" s="234"/>
    </row>
    <row r="644" spans="1:2">
      <c r="A644" s="233"/>
      <c r="B644" s="234"/>
    </row>
    <row r="646" spans="1:2">
      <c r="A646" s="233"/>
      <c r="B646" s="234"/>
    </row>
    <row r="649" spans="1:2">
      <c r="A649" s="235"/>
      <c r="B649" s="234"/>
    </row>
    <row r="651" spans="1:2">
      <c r="A651" s="239"/>
      <c r="B651" s="239"/>
    </row>
    <row r="653" spans="1:2">
      <c r="A653" s="239"/>
      <c r="B653" s="237"/>
    </row>
    <row r="654" spans="1:2">
      <c r="A654" s="238"/>
      <c r="B654" s="232"/>
    </row>
    <row r="655" spans="1:2">
      <c r="A655" s="231"/>
      <c r="B655" s="232"/>
    </row>
    <row r="656" spans="1:2">
      <c r="A656" s="233"/>
      <c r="B656" s="234"/>
    </row>
    <row r="657" spans="1:2">
      <c r="A657" s="231"/>
      <c r="B657" s="232"/>
    </row>
    <row r="658" spans="1:2">
      <c r="A658" s="239"/>
      <c r="B658" s="237"/>
    </row>
    <row r="659" spans="1:2">
      <c r="A659" s="238"/>
      <c r="B659" s="238"/>
    </row>
    <row r="660" spans="1:2">
      <c r="A660" s="238"/>
      <c r="B660" s="238"/>
    </row>
    <row r="661" spans="1:2">
      <c r="A661" s="233"/>
      <c r="B661" s="234"/>
    </row>
    <row r="663" spans="1:2">
      <c r="A663" s="242"/>
    </row>
    <row r="664" spans="1:2">
      <c r="A664" s="240"/>
    </row>
    <row r="665" spans="1:2">
      <c r="A665" s="143"/>
      <c r="B665" s="144"/>
    </row>
    <row r="666" spans="1:2">
      <c r="B666" s="135"/>
    </row>
    <row r="667" spans="1:2">
      <c r="A667" s="227"/>
      <c r="B667" s="240"/>
    </row>
    <row r="668" spans="1:2">
      <c r="A668" s="242"/>
    </row>
    <row r="669" spans="1:2">
      <c r="A669" s="240"/>
    </row>
    <row r="670" spans="1:2">
      <c r="A670" s="146"/>
      <c r="B670" s="135"/>
    </row>
    <row r="671" spans="1:2">
      <c r="A671" s="146"/>
      <c r="B671" s="135"/>
    </row>
    <row r="672" spans="1:2">
      <c r="A672" s="227"/>
      <c r="B672" s="240"/>
    </row>
    <row r="673" spans="1:2">
      <c r="A673" s="242"/>
    </row>
    <row r="674" spans="1:2">
      <c r="A674" s="240"/>
    </row>
    <row r="675" spans="1:2">
      <c r="A675" s="146"/>
      <c r="B675" s="135"/>
    </row>
    <row r="676" spans="1:2">
      <c r="A676" s="146"/>
      <c r="B676" s="135"/>
    </row>
    <row r="677" spans="1:2">
      <c r="A677" s="227"/>
      <c r="B677" s="240"/>
    </row>
    <row r="678" spans="1:2">
      <c r="A678" s="242"/>
    </row>
    <row r="679" spans="1:2">
      <c r="A679" s="240"/>
    </row>
    <row r="680" spans="1:2">
      <c r="A680" s="146"/>
      <c r="B680" s="135"/>
    </row>
    <row r="681" spans="1:2">
      <c r="A681" s="240"/>
    </row>
    <row r="682" spans="1:2">
      <c r="A682" s="227"/>
      <c r="B682" s="240"/>
    </row>
    <row r="683" spans="1:2">
      <c r="A683" s="240"/>
    </row>
    <row r="684" spans="1:2">
      <c r="A684" s="240"/>
    </row>
    <row r="685" spans="1:2">
      <c r="A685" s="146"/>
      <c r="B685" s="135"/>
    </row>
    <row r="686" spans="1:2">
      <c r="A686" s="240"/>
    </row>
    <row r="687" spans="1:2">
      <c r="A687" s="240"/>
    </row>
    <row r="688" spans="1:2">
      <c r="A688" s="146"/>
      <c r="B688" s="135"/>
    </row>
    <row r="689" spans="1:2">
      <c r="A689" s="240"/>
    </row>
    <row r="690" spans="1:2">
      <c r="A690" s="240"/>
    </row>
    <row r="691" spans="1:2">
      <c r="A691" s="146"/>
      <c r="B691" s="135"/>
    </row>
    <row r="692" spans="1:2">
      <c r="A692" s="146"/>
      <c r="B692" s="135"/>
    </row>
    <row r="693" spans="1:2">
      <c r="A693" s="146"/>
      <c r="B693" s="135"/>
    </row>
    <row r="694" spans="1:2">
      <c r="A694" s="240"/>
    </row>
    <row r="695" spans="1:2">
      <c r="A695" s="240"/>
    </row>
    <row r="696" spans="1:2">
      <c r="A696" s="146"/>
      <c r="B696" s="147"/>
    </row>
    <row r="697" spans="1:2">
      <c r="A697" s="240"/>
    </row>
    <row r="698" spans="1:2">
      <c r="A698" s="240"/>
    </row>
    <row r="699" spans="1:2">
      <c r="A699" s="146"/>
      <c r="B699" s="135"/>
    </row>
    <row r="700" spans="1:2">
      <c r="A700" s="240"/>
    </row>
    <row r="701" spans="1:2">
      <c r="A701" s="240"/>
    </row>
    <row r="702" spans="1:2">
      <c r="A702" s="146"/>
      <c r="B702" s="135"/>
    </row>
    <row r="703" spans="1:2">
      <c r="A703" s="240"/>
    </row>
    <row r="704" spans="1:2">
      <c r="A704" s="240"/>
    </row>
    <row r="705" spans="1:2">
      <c r="A705" s="146"/>
      <c r="B705" s="135"/>
    </row>
    <row r="706" spans="1:2">
      <c r="A706" s="240"/>
    </row>
    <row r="707" spans="1:2">
      <c r="A707" s="240"/>
    </row>
    <row r="708" spans="1:2">
      <c r="A708" s="146"/>
      <c r="B708" s="135"/>
    </row>
    <row r="709" spans="1:2">
      <c r="A709" s="240"/>
    </row>
    <row r="710" spans="1:2">
      <c r="A710" s="240"/>
    </row>
    <row r="711" spans="1:2">
      <c r="A711" s="146"/>
      <c r="B711" s="135"/>
    </row>
    <row r="712" spans="1:2">
      <c r="A712" s="240"/>
    </row>
    <row r="713" spans="1:2">
      <c r="A713" s="240"/>
    </row>
    <row r="714" spans="1:2">
      <c r="A714" s="146"/>
      <c r="B714" s="135"/>
    </row>
    <row r="715" spans="1:2">
      <c r="A715" s="240"/>
    </row>
    <row r="716" spans="1:2">
      <c r="A716" s="240"/>
    </row>
    <row r="717" spans="1:2">
      <c r="A717" s="146"/>
      <c r="B717" s="135"/>
    </row>
    <row r="718" spans="1:2">
      <c r="A718" s="240"/>
    </row>
    <row r="719" spans="1:2">
      <c r="A719" s="240"/>
    </row>
    <row r="720" spans="1:2">
      <c r="A720" s="146"/>
      <c r="B720" s="135"/>
    </row>
    <row r="721" spans="1:2">
      <c r="A721" s="240"/>
    </row>
    <row r="722" spans="1:2">
      <c r="A722" s="240"/>
    </row>
    <row r="723" spans="1:2">
      <c r="A723" s="146"/>
      <c r="B723" s="135"/>
    </row>
    <row r="724" spans="1:2">
      <c r="B724" s="135"/>
    </row>
    <row r="725" spans="1:2">
      <c r="A725" s="240"/>
    </row>
    <row r="726" spans="1:2">
      <c r="A726" s="146"/>
      <c r="B726" s="135"/>
    </row>
    <row r="727" spans="1:2">
      <c r="A727" s="146"/>
      <c r="B727" s="135"/>
    </row>
    <row r="728" spans="1:2">
      <c r="A728" s="240"/>
    </row>
    <row r="729" spans="1:2">
      <c r="A729" s="146"/>
      <c r="B729" s="135"/>
    </row>
    <row r="730" spans="1:2">
      <c r="A730" s="146"/>
      <c r="B730" s="135"/>
    </row>
    <row r="731" spans="1:2">
      <c r="A731" s="227"/>
      <c r="B731" s="240"/>
    </row>
    <row r="732" spans="1:2">
      <c r="A732" s="146"/>
      <c r="B732" s="135"/>
    </row>
    <row r="733" spans="1:2">
      <c r="A733" s="240"/>
    </row>
    <row r="734" spans="1:2">
      <c r="A734" s="240"/>
      <c r="B734" s="240"/>
    </row>
    <row r="735" spans="1:2">
      <c r="A735" s="240"/>
      <c r="B735" s="240"/>
    </row>
    <row r="736" spans="1:2">
      <c r="A736" s="240"/>
    </row>
    <row r="737" spans="1:2">
      <c r="A737" s="146"/>
      <c r="B737" s="135"/>
    </row>
    <row r="738" spans="1:2">
      <c r="A738" s="240"/>
      <c r="B738" s="240"/>
    </row>
    <row r="739" spans="1:2">
      <c r="A739" s="240"/>
    </row>
    <row r="740" spans="1:2">
      <c r="A740" s="146"/>
      <c r="B740" s="135"/>
    </row>
    <row r="741" spans="1:2">
      <c r="A741" s="240"/>
      <c r="B741" s="240"/>
    </row>
    <row r="742" spans="1:2">
      <c r="A742" s="240"/>
    </row>
    <row r="743" spans="1:2">
      <c r="A743" s="146"/>
      <c r="B743" s="135"/>
    </row>
    <row r="744" spans="1:2">
      <c r="A744" s="240"/>
      <c r="B744" s="240"/>
    </row>
    <row r="745" spans="1:2">
      <c r="A745" s="240"/>
    </row>
    <row r="746" spans="1:2">
      <c r="A746" s="146"/>
      <c r="B746" s="135"/>
    </row>
    <row r="747" spans="1:2">
      <c r="A747" s="240"/>
    </row>
    <row r="748" spans="1:2">
      <c r="A748" s="240"/>
    </row>
    <row r="749" spans="1:2">
      <c r="A749" s="146"/>
      <c r="B749" s="135"/>
    </row>
    <row r="750" spans="1:2">
      <c r="A750" s="240"/>
    </row>
    <row r="751" spans="1:2">
      <c r="A751" s="240"/>
    </row>
    <row r="752" spans="1:2">
      <c r="A752" s="146"/>
      <c r="B752" s="135"/>
    </row>
    <row r="753" spans="1:2">
      <c r="A753" s="240"/>
    </row>
    <row r="754" spans="1:2">
      <c r="A754" s="240"/>
      <c r="B754" s="146"/>
    </row>
    <row r="755" spans="1:2">
      <c r="A755" s="146"/>
      <c r="B755" s="135"/>
    </row>
    <row r="756" spans="1:2">
      <c r="A756" s="146"/>
      <c r="B756" s="135"/>
    </row>
    <row r="757" spans="1:2">
      <c r="A757" s="146"/>
      <c r="B757" s="135"/>
    </row>
    <row r="758" spans="1:2">
      <c r="A758" s="240"/>
    </row>
    <row r="759" spans="1:2">
      <c r="A759" s="240"/>
    </row>
    <row r="760" spans="1:2">
      <c r="A760" s="146"/>
      <c r="B760" s="135"/>
    </row>
    <row r="761" spans="1:2">
      <c r="A761" s="240"/>
    </row>
    <row r="762" spans="1:2">
      <c r="A762" s="240"/>
    </row>
    <row r="763" spans="1:2">
      <c r="A763" s="146"/>
      <c r="B763" s="135"/>
    </row>
    <row r="764" spans="1:2">
      <c r="A764" s="146"/>
      <c r="B764" s="135"/>
    </row>
    <row r="765" spans="1:2">
      <c r="A765" s="146"/>
      <c r="B765" s="135"/>
    </row>
    <row r="766" spans="1:2">
      <c r="A766" s="146"/>
      <c r="B766" s="135"/>
    </row>
    <row r="767" spans="1:2">
      <c r="A767" s="146"/>
      <c r="B767" s="135"/>
    </row>
    <row r="768" spans="1:2">
      <c r="A768" s="146"/>
      <c r="B768" s="135"/>
    </row>
    <row r="769" spans="1:2">
      <c r="A769" s="240"/>
    </row>
    <row r="770" spans="1:2">
      <c r="A770" s="240"/>
      <c r="B770" s="135"/>
    </row>
    <row r="771" spans="1:2">
      <c r="A771" s="241"/>
      <c r="B771" s="135"/>
    </row>
    <row r="772" spans="1:2">
      <c r="A772" s="146"/>
      <c r="B772" s="135"/>
    </row>
    <row r="773" spans="1:2">
      <c r="A773" s="146"/>
      <c r="B773" s="135"/>
    </row>
    <row r="774" spans="1:2">
      <c r="A774" s="146"/>
      <c r="B774" s="135"/>
    </row>
    <row r="775" spans="1:2">
      <c r="A775" s="146"/>
      <c r="B775" s="135"/>
    </row>
    <row r="776" spans="1:2">
      <c r="A776" s="146"/>
      <c r="B776" s="135"/>
    </row>
    <row r="777" spans="1:2">
      <c r="A777" s="240"/>
    </row>
    <row r="778" spans="1:2">
      <c r="A778" s="240"/>
    </row>
    <row r="779" spans="1:2">
      <c r="A779" s="146"/>
      <c r="B779" s="135"/>
    </row>
    <row r="780" spans="1:2">
      <c r="B780" s="135"/>
    </row>
    <row r="781" spans="1:2">
      <c r="A781" s="240"/>
      <c r="B781" s="135"/>
    </row>
    <row r="782" spans="1:2">
      <c r="A782" s="146"/>
      <c r="B782" s="135"/>
    </row>
    <row r="783" spans="1:2">
      <c r="A783" s="146"/>
      <c r="B783" s="135"/>
    </row>
    <row r="784" spans="1:2">
      <c r="A784" s="240"/>
      <c r="B784" s="135"/>
    </row>
    <row r="785" spans="1:2">
      <c r="A785" s="146"/>
      <c r="B785" s="135"/>
    </row>
    <row r="786" spans="1:2">
      <c r="B786" s="135"/>
    </row>
    <row r="787" spans="1:2">
      <c r="A787" s="229"/>
      <c r="B787" s="240"/>
    </row>
    <row r="788" spans="1:2">
      <c r="B788" s="135"/>
    </row>
    <row r="789" spans="1:2">
      <c r="A789" s="240"/>
      <c r="B789" s="240"/>
    </row>
    <row r="790" spans="1:2">
      <c r="A790" s="240"/>
    </row>
    <row r="791" spans="1:2">
      <c r="A791" s="240"/>
    </row>
    <row r="792" spans="1:2">
      <c r="A792" s="146"/>
      <c r="B792" s="135"/>
    </row>
    <row r="793" spans="1:2">
      <c r="A793" s="146"/>
      <c r="B793" s="135"/>
    </row>
    <row r="794" spans="1:2">
      <c r="A794" s="240"/>
    </row>
    <row r="795" spans="1:2">
      <c r="A795" s="240"/>
    </row>
    <row r="796" spans="1:2">
      <c r="A796" s="146"/>
      <c r="B796" s="135"/>
    </row>
    <row r="797" spans="1:2">
      <c r="A797" s="146"/>
      <c r="B797" s="135"/>
    </row>
    <row r="798" spans="1:2">
      <c r="A798" s="146"/>
      <c r="B798" s="135"/>
    </row>
    <row r="799" spans="1:2">
      <c r="A799" s="146"/>
      <c r="B799" s="135"/>
    </row>
    <row r="800" spans="1:2">
      <c r="A800" s="146"/>
      <c r="B800" s="135"/>
    </row>
    <row r="801" spans="1:2">
      <c r="A801" s="240"/>
    </row>
    <row r="802" spans="1:2">
      <c r="A802" s="240"/>
    </row>
    <row r="803" spans="1:2">
      <c r="A803" s="146"/>
      <c r="B803" s="135"/>
    </row>
    <row r="804" spans="1:2">
      <c r="A804" s="146"/>
      <c r="B804" s="135"/>
    </row>
    <row r="805" spans="1:2">
      <c r="A805" s="146"/>
      <c r="B805" s="135"/>
    </row>
    <row r="806" spans="1:2">
      <c r="A806" s="146"/>
      <c r="B806" s="135"/>
    </row>
    <row r="807" spans="1:2">
      <c r="A807" s="146"/>
      <c r="B807" s="135"/>
    </row>
    <row r="808" spans="1:2">
      <c r="A808" s="227"/>
      <c r="B808" s="240"/>
    </row>
    <row r="809" spans="1:2">
      <c r="A809" s="146"/>
      <c r="B809" s="135"/>
    </row>
    <row r="810" spans="1:2">
      <c r="A810" s="240"/>
      <c r="B810" s="240"/>
    </row>
    <row r="811" spans="1:2">
      <c r="A811" s="240"/>
    </row>
    <row r="812" spans="1:2">
      <c r="A812" s="240"/>
    </row>
    <row r="813" spans="1:2">
      <c r="A813" s="146"/>
      <c r="B813" s="135"/>
    </row>
    <row r="814" spans="1:2">
      <c r="A814" s="146"/>
      <c r="B814" s="135"/>
    </row>
    <row r="815" spans="1:2">
      <c r="A815" s="240"/>
    </row>
    <row r="816" spans="1:2">
      <c r="A816" s="146"/>
      <c r="B816" s="135"/>
    </row>
    <row r="817" spans="1:2">
      <c r="A817" s="240"/>
    </row>
    <row r="818" spans="1:2">
      <c r="A818" s="240"/>
    </row>
    <row r="819" spans="1:2">
      <c r="A819" s="146"/>
      <c r="B819" s="135"/>
    </row>
    <row r="820" spans="1:2">
      <c r="A820" s="146"/>
      <c r="B820" s="135"/>
    </row>
    <row r="821" spans="1:2">
      <c r="A821" s="240"/>
    </row>
    <row r="822" spans="1:2">
      <c r="A822" s="240"/>
    </row>
    <row r="823" spans="1:2">
      <c r="A823" s="146"/>
      <c r="B823" s="135"/>
    </row>
    <row r="824" spans="1:2">
      <c r="A824" s="242"/>
    </row>
    <row r="826" spans="1:2">
      <c r="A826" s="233"/>
      <c r="B826" s="239"/>
    </row>
    <row r="828" spans="1:2">
      <c r="A828" s="233"/>
      <c r="B828" s="234"/>
    </row>
    <row r="831" spans="1:2">
      <c r="A831" s="235"/>
      <c r="B831" s="234"/>
    </row>
    <row r="833" spans="1:2">
      <c r="A833" s="235"/>
      <c r="B833" s="234"/>
    </row>
    <row r="835" spans="1:2">
      <c r="A835" s="235"/>
      <c r="B835" s="236"/>
    </row>
    <row r="836" spans="1:2">
      <c r="A836" s="231"/>
      <c r="B836" s="232"/>
    </row>
    <row r="838" spans="1:2">
      <c r="A838" s="227"/>
      <c r="B838" s="228"/>
    </row>
    <row r="840" spans="1:2">
      <c r="A840" s="227"/>
      <c r="B840" s="228"/>
    </row>
    <row r="842" spans="1:2">
      <c r="A842" s="229"/>
      <c r="B842" s="230"/>
    </row>
    <row r="843" spans="1:2">
      <c r="A843" s="225"/>
      <c r="B843" s="226"/>
    </row>
    <row r="845" spans="1:2">
      <c r="A845" s="227"/>
      <c r="B845" s="228"/>
    </row>
    <row r="847" spans="1:2">
      <c r="A847" s="227"/>
      <c r="B847" s="228"/>
    </row>
    <row r="849" spans="1:2">
      <c r="A849" s="229"/>
      <c r="B849" s="230"/>
    </row>
    <row r="850" spans="1:2">
      <c r="A850" s="225"/>
      <c r="B850" s="226"/>
    </row>
    <row r="852" spans="1:2">
      <c r="A852" s="227"/>
      <c r="B852" s="228"/>
    </row>
    <row r="854" spans="1:2">
      <c r="A854" s="227"/>
      <c r="B854" s="228"/>
    </row>
    <row r="856" spans="1:2">
      <c r="A856" s="229"/>
      <c r="B856" s="230"/>
    </row>
    <row r="857" spans="1:2">
      <c r="A857" s="225"/>
      <c r="B857" s="226"/>
    </row>
    <row r="858" spans="1:2">
      <c r="A858" s="225"/>
      <c r="B858" s="226"/>
    </row>
    <row r="859" spans="1:2">
      <c r="A859" s="225"/>
      <c r="B859" s="226"/>
    </row>
    <row r="860" spans="1:2">
      <c r="A860" s="225"/>
      <c r="B860" s="226"/>
    </row>
    <row r="861" spans="1:2">
      <c r="A861" s="225"/>
      <c r="B861" s="226"/>
    </row>
    <row r="863" spans="1:2">
      <c r="A863" s="227"/>
      <c r="B863" s="228"/>
    </row>
    <row r="865" spans="1:2">
      <c r="A865" s="227"/>
      <c r="B865" s="228"/>
    </row>
    <row r="867" spans="1:2">
      <c r="A867" s="229"/>
      <c r="B867" s="230"/>
    </row>
    <row r="868" spans="1:2">
      <c r="A868" s="225"/>
      <c r="B868" s="226"/>
    </row>
    <row r="869" spans="1:2">
      <c r="A869" s="225"/>
      <c r="B869" s="226"/>
    </row>
    <row r="871" spans="1:2">
      <c r="A871" s="227"/>
      <c r="B871" s="228"/>
    </row>
    <row r="873" spans="1:2">
      <c r="A873" s="227"/>
      <c r="B873" s="228"/>
    </row>
    <row r="875" spans="1:2">
      <c r="A875" s="229"/>
      <c r="B875" s="230"/>
    </row>
    <row r="876" spans="1:2">
      <c r="A876" s="225"/>
      <c r="B876" s="226"/>
    </row>
    <row r="877" spans="1:2">
      <c r="A877" s="225"/>
      <c r="B877" s="226"/>
    </row>
    <row r="879" spans="1:2">
      <c r="A879" s="227"/>
      <c r="B879" s="228"/>
    </row>
    <row r="881" spans="1:2">
      <c r="A881" s="227"/>
      <c r="B881" s="228"/>
    </row>
    <row r="883" spans="1:2">
      <c r="A883" s="229"/>
      <c r="B883" s="230"/>
    </row>
    <row r="884" spans="1:2">
      <c r="A884" s="225"/>
      <c r="B884" s="226"/>
    </row>
    <row r="885" spans="1:2">
      <c r="A885" s="225"/>
      <c r="B885" s="226"/>
    </row>
    <row r="886" spans="1:2">
      <c r="A886" s="225"/>
      <c r="B886" s="226"/>
    </row>
    <row r="887" spans="1:2">
      <c r="A887" s="225"/>
      <c r="B887" s="226"/>
    </row>
    <row r="888" spans="1:2">
      <c r="A888" s="225"/>
      <c r="B888" s="226"/>
    </row>
    <row r="889" spans="1:2">
      <c r="A889" s="225"/>
      <c r="B889" s="226"/>
    </row>
    <row r="890" spans="1:2">
      <c r="A890" s="225"/>
      <c r="B890" s="226"/>
    </row>
    <row r="891" spans="1:2">
      <c r="A891" s="225"/>
      <c r="B891" s="226"/>
    </row>
    <row r="892" spans="1:2">
      <c r="A892" s="225"/>
      <c r="B892" s="226"/>
    </row>
    <row r="893" spans="1:2">
      <c r="A893" s="225"/>
      <c r="B893" s="226"/>
    </row>
    <row r="895" spans="1:2">
      <c r="A895" s="227"/>
      <c r="B895" s="228"/>
    </row>
    <row r="897" spans="1:2">
      <c r="A897" s="227"/>
      <c r="B897" s="228"/>
    </row>
    <row r="899" spans="1:2">
      <c r="A899" s="229"/>
      <c r="B899" s="230"/>
    </row>
    <row r="900" spans="1:2">
      <c r="A900" s="225"/>
      <c r="B900" s="226"/>
    </row>
    <row r="901" spans="1:2">
      <c r="A901" s="225"/>
      <c r="B901" s="226"/>
    </row>
    <row r="902" spans="1:2">
      <c r="A902" s="225"/>
      <c r="B902" s="226"/>
    </row>
    <row r="903" spans="1:2">
      <c r="A903" s="225"/>
      <c r="B903" s="226"/>
    </row>
    <row r="904" spans="1:2">
      <c r="A904" s="225"/>
      <c r="B904" s="226"/>
    </row>
    <row r="905" spans="1:2">
      <c r="A905" s="225"/>
      <c r="B905" s="226"/>
    </row>
    <row r="907" spans="1:2">
      <c r="A907" s="227"/>
      <c r="B907" s="228"/>
    </row>
    <row r="909" spans="1:2">
      <c r="A909" s="227"/>
      <c r="B909" s="228"/>
    </row>
    <row r="911" spans="1:2">
      <c r="A911" s="229"/>
      <c r="B911" s="230"/>
    </row>
    <row r="912" spans="1:2">
      <c r="A912" s="225"/>
      <c r="B912" s="226"/>
    </row>
    <row r="913" spans="1:2">
      <c r="A913" s="225"/>
      <c r="B913" s="226"/>
    </row>
    <row r="914" spans="1:2">
      <c r="A914" s="225"/>
      <c r="B914" s="226"/>
    </row>
    <row r="917" spans="1:2">
      <c r="A917" s="227"/>
      <c r="B917" s="228"/>
    </row>
    <row r="919" spans="1:2">
      <c r="A919" s="227"/>
      <c r="B919" s="228"/>
    </row>
    <row r="921" spans="1:2">
      <c r="A921" s="229"/>
      <c r="B921" s="230"/>
    </row>
    <row r="922" spans="1:2">
      <c r="A922" s="225"/>
      <c r="B922" s="226"/>
    </row>
    <row r="924" spans="1:2">
      <c r="A924" s="227"/>
      <c r="B924" s="228"/>
    </row>
    <row r="926" spans="1:2">
      <c r="A926" s="227"/>
      <c r="B926" s="228"/>
    </row>
    <row r="928" spans="1:2">
      <c r="A928" s="229"/>
      <c r="B928" s="230"/>
    </row>
    <row r="929" spans="1:2">
      <c r="A929" s="225"/>
      <c r="B929" s="226"/>
    </row>
    <row r="930" spans="1:2">
      <c r="A930" s="225"/>
      <c r="B930" s="226"/>
    </row>
    <row r="932" spans="1:2">
      <c r="A932" s="227"/>
      <c r="B932" s="228"/>
    </row>
    <row r="934" spans="1:2">
      <c r="A934" s="227"/>
      <c r="B934" s="228"/>
    </row>
    <row r="936" spans="1:2">
      <c r="A936" s="229"/>
      <c r="B936" s="230"/>
    </row>
    <row r="937" spans="1:2">
      <c r="A937" s="225"/>
      <c r="B937" s="226"/>
    </row>
    <row r="938" spans="1:2">
      <c r="A938" s="225"/>
      <c r="B938" s="226"/>
    </row>
    <row r="939" spans="1:2">
      <c r="A939" s="225"/>
      <c r="B939" s="226"/>
    </row>
    <row r="940" spans="1:2">
      <c r="A940" s="225"/>
      <c r="B940" s="226"/>
    </row>
    <row r="941" spans="1:2">
      <c r="A941" s="225"/>
      <c r="B941" s="226"/>
    </row>
    <row r="942" spans="1:2">
      <c r="A942" s="225"/>
      <c r="B942" s="226"/>
    </row>
    <row r="943" spans="1:2">
      <c r="A943" s="225"/>
      <c r="B943" s="226"/>
    </row>
    <row r="944" spans="1:2">
      <c r="A944" s="225"/>
      <c r="B944" s="226"/>
    </row>
    <row r="945" spans="1:2">
      <c r="A945" s="225"/>
      <c r="B945" s="226"/>
    </row>
    <row r="946" spans="1:2">
      <c r="A946" s="225"/>
      <c r="B946" s="226"/>
    </row>
    <row r="947" spans="1:2">
      <c r="A947" s="225"/>
      <c r="B947" s="226"/>
    </row>
    <row r="950" spans="1:2">
      <c r="A950" s="227"/>
      <c r="B950" s="228"/>
    </row>
    <row r="952" spans="1:2">
      <c r="A952" s="227"/>
      <c r="B952" s="228"/>
    </row>
  </sheetData>
  <mergeCells count="1">
    <mergeCell ref="A1:F1"/>
  </mergeCells>
  <phoneticPr fontId="0" type="noConversion"/>
  <printOptions horizontalCentered="1"/>
  <pageMargins left="0.25" right="0.25" top="0.75" bottom="0.75" header="0.3" footer="0.3"/>
  <pageSetup paperSize="8" firstPageNumber="8" fitToHeight="0" orientation="portrait" r:id="rId1"/>
  <headerFooter alignWithMargins="0"/>
  <ignoredErrors>
    <ignoredError sqref="A84 A92 A100 A71 A63:A64 A66 A271:A27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bilanca</vt:lpstr>
      <vt:lpstr>prihodi</vt:lpstr>
      <vt:lpstr>rashodi</vt:lpstr>
      <vt:lpstr>račun financiranja</vt:lpstr>
      <vt:lpstr>posebni dio</vt:lpstr>
      <vt:lpstr>bilanca!Print_Area</vt:lpstr>
      <vt:lpstr>'posebni dio'!Print_Area</vt:lpstr>
      <vt:lpstr>prihodi!Print_Area</vt:lpstr>
      <vt:lpstr>'račun financiranja'!Print_Area</vt:lpstr>
      <vt:lpstr>rashodi!Print_Area</vt:lpstr>
      <vt:lpstr>'posebni dio'!Print_Titles</vt:lpstr>
      <vt:lpstr>prihodi!Print_Titles</vt:lpstr>
      <vt:lpstr>'račun financiranja'!Print_Titles</vt:lpstr>
      <vt:lpstr>rashodi!Print_Titles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Kristina Blagus</cp:lastModifiedBy>
  <cp:lastPrinted>2023-04-12T07:26:03Z</cp:lastPrinted>
  <dcterms:created xsi:type="dcterms:W3CDTF">2001-11-29T15:00:47Z</dcterms:created>
  <dcterms:modified xsi:type="dcterms:W3CDTF">2023-06-14T07:55:35Z</dcterms:modified>
</cp:coreProperties>
</file>