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lagus\Desktop\"/>
    </mc:Choice>
  </mc:AlternateContent>
  <bookViews>
    <workbookView xWindow="0" yWindow="0" windowWidth="28800" windowHeight="13800"/>
  </bookViews>
  <sheets>
    <sheet name="bilanca" sheetId="5" r:id="rId1"/>
    <sheet name="prihodi" sheetId="4" r:id="rId2"/>
    <sheet name="rashodi" sheetId="8" r:id="rId3"/>
    <sheet name="račun financiranja" sheetId="9" r:id="rId4"/>
    <sheet name="posebni dio" sheetId="1" r:id="rId5"/>
  </sheets>
  <definedNames>
    <definedName name="_xlnm._FilterDatabase" localSheetId="4" hidden="1">'posebni dio'!$A$1:$A$955</definedName>
    <definedName name="_xlnm._FilterDatabase" localSheetId="2" hidden="1">rashodi!$A$4:$J$77</definedName>
    <definedName name="_xlnm.Print_Area" localSheetId="0">bilanca!$A$1:$O$25</definedName>
    <definedName name="_xlnm.Print_Area" localSheetId="4">'posebni dio'!$A$1:$L$292</definedName>
    <definedName name="_xlnm.Print_Area" localSheetId="1">prihodi!$A$1:$L$49</definedName>
    <definedName name="_xlnm.Print_Area" localSheetId="3">'račun financiranja'!$A$1:$L$20</definedName>
    <definedName name="_xlnm.Print_Area" localSheetId="2">rashodi!$A$1:$I$100</definedName>
    <definedName name="_xlnm.Print_Titles" localSheetId="4">'posebni dio'!$2:$3</definedName>
    <definedName name="_xlnm.Print_Titles" localSheetId="1">prihodi!$3:$3</definedName>
    <definedName name="_xlnm.Print_Titles" localSheetId="3">'račun financiranja'!$2:$2</definedName>
    <definedName name="_xlnm.Print_Titles" localSheetId="2">rashodi!$2:$3</definedName>
  </definedNames>
  <calcPr calcId="162913" fullCalcOnLoad="1"/>
</workbook>
</file>

<file path=xl/calcChain.xml><?xml version="1.0" encoding="utf-8"?>
<calcChain xmlns="http://schemas.openxmlformats.org/spreadsheetml/2006/main">
  <c r="J256" i="1" l="1"/>
  <c r="J33" i="4"/>
  <c r="J32" i="4"/>
  <c r="J31" i="4"/>
  <c r="G65" i="8"/>
  <c r="G64" i="8"/>
  <c r="H64" i="8"/>
  <c r="I64" i="8"/>
  <c r="K160" i="1"/>
  <c r="K159" i="1"/>
  <c r="L159" i="1"/>
  <c r="K174" i="1"/>
  <c r="J159" i="1"/>
  <c r="J158" i="1"/>
  <c r="J11" i="4"/>
  <c r="H19" i="9"/>
  <c r="H17" i="9"/>
  <c r="H15" i="9"/>
  <c r="H14" i="9"/>
  <c r="H13" i="9"/>
  <c r="H11" i="9"/>
  <c r="H8" i="9"/>
  <c r="H9" i="9"/>
  <c r="H6" i="9"/>
  <c r="H5" i="9"/>
  <c r="K17" i="5"/>
  <c r="J17" i="5"/>
  <c r="H291" i="1"/>
  <c r="H290" i="1"/>
  <c r="H289" i="1"/>
  <c r="G291" i="1"/>
  <c r="G290" i="1"/>
  <c r="G289" i="1"/>
  <c r="H286" i="1"/>
  <c r="H285" i="1"/>
  <c r="H284" i="1"/>
  <c r="G286" i="1"/>
  <c r="G285" i="1"/>
  <c r="G284" i="1"/>
  <c r="H276" i="1"/>
  <c r="G276" i="1"/>
  <c r="H272" i="1"/>
  <c r="H269" i="1"/>
  <c r="G272" i="1"/>
  <c r="H270" i="1"/>
  <c r="G270" i="1"/>
  <c r="H266" i="1"/>
  <c r="H265" i="1"/>
  <c r="G266" i="1"/>
  <c r="G265" i="1"/>
  <c r="H263" i="1"/>
  <c r="H262" i="1"/>
  <c r="G263" i="1"/>
  <c r="G262" i="1"/>
  <c r="H258" i="1"/>
  <c r="H257" i="1"/>
  <c r="G258" i="1"/>
  <c r="G257" i="1"/>
  <c r="H255" i="1"/>
  <c r="H254" i="1"/>
  <c r="H253" i="1"/>
  <c r="G255" i="1"/>
  <c r="G254" i="1"/>
  <c r="G253" i="1"/>
  <c r="H250" i="1"/>
  <c r="G250" i="1"/>
  <c r="G249" i="1"/>
  <c r="G248" i="1"/>
  <c r="H249" i="1"/>
  <c r="H248" i="1"/>
  <c r="H239" i="1"/>
  <c r="H238" i="1"/>
  <c r="H237" i="1"/>
  <c r="G239" i="1"/>
  <c r="G238" i="1"/>
  <c r="G237" i="1"/>
  <c r="H233" i="1"/>
  <c r="H232" i="1"/>
  <c r="H231" i="1"/>
  <c r="G233" i="1"/>
  <c r="G232" i="1"/>
  <c r="G231" i="1"/>
  <c r="H228" i="1"/>
  <c r="H227" i="1"/>
  <c r="G228" i="1"/>
  <c r="G227" i="1"/>
  <c r="H225" i="1"/>
  <c r="G225" i="1"/>
  <c r="H224" i="1"/>
  <c r="G224" i="1"/>
  <c r="H222" i="1"/>
  <c r="G222" i="1"/>
  <c r="H220" i="1"/>
  <c r="H217" i="1"/>
  <c r="H216" i="1"/>
  <c r="G220" i="1"/>
  <c r="G217" i="1"/>
  <c r="G216" i="1"/>
  <c r="H218" i="1"/>
  <c r="G218" i="1"/>
  <c r="H210" i="1"/>
  <c r="G210" i="1"/>
  <c r="G209" i="1"/>
  <c r="G208" i="1"/>
  <c r="H209" i="1"/>
  <c r="H208" i="1"/>
  <c r="H205" i="1"/>
  <c r="H204" i="1"/>
  <c r="G205" i="1"/>
  <c r="G204" i="1"/>
  <c r="H202" i="1"/>
  <c r="H201" i="1"/>
  <c r="G202" i="1"/>
  <c r="G201" i="1"/>
  <c r="H198" i="1"/>
  <c r="H197" i="1"/>
  <c r="G198" i="1"/>
  <c r="G197" i="1"/>
  <c r="G196" i="1"/>
  <c r="H191" i="1"/>
  <c r="G191" i="1"/>
  <c r="H188" i="1"/>
  <c r="H187" i="1"/>
  <c r="H186" i="1"/>
  <c r="G188" i="1"/>
  <c r="G187" i="1"/>
  <c r="G186" i="1"/>
  <c r="H183" i="1"/>
  <c r="H182" i="1"/>
  <c r="G183" i="1"/>
  <c r="G182" i="1"/>
  <c r="H179" i="1"/>
  <c r="H178" i="1"/>
  <c r="G179" i="1"/>
  <c r="G178" i="1"/>
  <c r="H175" i="1"/>
  <c r="H168" i="1"/>
  <c r="H167" i="1"/>
  <c r="G175" i="1"/>
  <c r="H171" i="1"/>
  <c r="G171" i="1"/>
  <c r="H169" i="1"/>
  <c r="G169" i="1"/>
  <c r="G168" i="1"/>
  <c r="G167" i="1"/>
  <c r="H164" i="1"/>
  <c r="G164" i="1"/>
  <c r="G163" i="1"/>
  <c r="G162" i="1"/>
  <c r="H163" i="1"/>
  <c r="H162" i="1"/>
  <c r="H156" i="1"/>
  <c r="H155" i="1"/>
  <c r="G156" i="1"/>
  <c r="G155" i="1"/>
  <c r="H153" i="1"/>
  <c r="H152" i="1"/>
  <c r="G153" i="1"/>
  <c r="G152" i="1"/>
  <c r="H149" i="1"/>
  <c r="H145" i="1"/>
  <c r="G149" i="1"/>
  <c r="G145" i="1"/>
  <c r="G144" i="1"/>
  <c r="H146" i="1"/>
  <c r="G146" i="1"/>
  <c r="H140" i="1"/>
  <c r="H139" i="1"/>
  <c r="H138" i="1"/>
  <c r="G140" i="1"/>
  <c r="G139" i="1"/>
  <c r="G138" i="1"/>
  <c r="H135" i="1"/>
  <c r="H134" i="1"/>
  <c r="G135" i="1"/>
  <c r="G134" i="1"/>
  <c r="H130" i="1"/>
  <c r="G130" i="1"/>
  <c r="H123" i="1"/>
  <c r="G123" i="1"/>
  <c r="H118" i="1"/>
  <c r="H117" i="1"/>
  <c r="H116" i="1"/>
  <c r="G118" i="1"/>
  <c r="G117" i="1"/>
  <c r="G116" i="1"/>
  <c r="H110" i="1"/>
  <c r="G110" i="1"/>
  <c r="G109" i="1"/>
  <c r="G105" i="1"/>
  <c r="H109" i="1"/>
  <c r="H107" i="1"/>
  <c r="H106" i="1"/>
  <c r="H105" i="1"/>
  <c r="G107" i="1"/>
  <c r="G106" i="1"/>
  <c r="H83" i="1"/>
  <c r="H82" i="1"/>
  <c r="H81" i="1"/>
  <c r="G83" i="1"/>
  <c r="G82" i="1"/>
  <c r="G81" i="1"/>
  <c r="H72" i="1"/>
  <c r="H69" i="1"/>
  <c r="H68" i="1"/>
  <c r="G72" i="1"/>
  <c r="H70" i="1"/>
  <c r="G70" i="1"/>
  <c r="G69" i="1"/>
  <c r="G68" i="1"/>
  <c r="I17" i="5"/>
  <c r="H17" i="5"/>
  <c r="G17" i="5"/>
  <c r="F17" i="5"/>
  <c r="G50" i="4"/>
  <c r="G48" i="4"/>
  <c r="G47" i="4"/>
  <c r="G46" i="4"/>
  <c r="G43" i="4"/>
  <c r="G40" i="4"/>
  <c r="G39" i="4"/>
  <c r="G32" i="4"/>
  <c r="G31" i="4"/>
  <c r="G29" i="4"/>
  <c r="G26" i="4"/>
  <c r="G20" i="4"/>
  <c r="G16" i="4"/>
  <c r="G14" i="4"/>
  <c r="G11" i="4"/>
  <c r="G8" i="4"/>
  <c r="G5" i="4"/>
  <c r="G4" i="4"/>
  <c r="G10" i="4"/>
  <c r="G6" i="4"/>
  <c r="G19" i="9"/>
  <c r="G17" i="9"/>
  <c r="G14" i="9"/>
  <c r="G13" i="9"/>
  <c r="G15" i="9"/>
  <c r="G11" i="9"/>
  <c r="G9" i="9"/>
  <c r="G8" i="9"/>
  <c r="G6" i="9"/>
  <c r="G5" i="9"/>
  <c r="G4" i="9"/>
  <c r="G3" i="9"/>
  <c r="O20" i="5"/>
  <c r="F98" i="8"/>
  <c r="F97" i="8"/>
  <c r="F95" i="8"/>
  <c r="F92" i="8"/>
  <c r="F81" i="8"/>
  <c r="F80" i="8"/>
  <c r="F75" i="8"/>
  <c r="F73" i="8"/>
  <c r="F71" i="8"/>
  <c r="F68" i="8"/>
  <c r="F66" i="8"/>
  <c r="F63" i="8"/>
  <c r="F60" i="8"/>
  <c r="F61" i="8"/>
  <c r="F58" i="8"/>
  <c r="F57" i="8"/>
  <c r="F49" i="8"/>
  <c r="F38" i="8"/>
  <c r="F21" i="8"/>
  <c r="F13" i="8"/>
  <c r="F11" i="8"/>
  <c r="F6" i="8"/>
  <c r="K212" i="1"/>
  <c r="J9" i="4"/>
  <c r="J8" i="4"/>
  <c r="G99" i="8"/>
  <c r="G98" i="8"/>
  <c r="G97" i="8"/>
  <c r="G96" i="8"/>
  <c r="H96" i="8"/>
  <c r="H95" i="8"/>
  <c r="G91" i="8"/>
  <c r="H91" i="8"/>
  <c r="G89" i="8"/>
  <c r="G88" i="8"/>
  <c r="G86" i="8"/>
  <c r="G85" i="8"/>
  <c r="G84" i="8"/>
  <c r="G82" i="8"/>
  <c r="H82" i="8"/>
  <c r="G77" i="8"/>
  <c r="H77" i="8"/>
  <c r="G76" i="8"/>
  <c r="G75" i="8"/>
  <c r="G30" i="8"/>
  <c r="H30" i="8"/>
  <c r="I30" i="8"/>
  <c r="G74" i="8"/>
  <c r="G73" i="8"/>
  <c r="G72" i="8"/>
  <c r="G71" i="8"/>
  <c r="G69" i="8"/>
  <c r="H69" i="8"/>
  <c r="I69" i="8"/>
  <c r="G67" i="8"/>
  <c r="G66" i="8"/>
  <c r="G62" i="8"/>
  <c r="G61" i="8"/>
  <c r="G59" i="8"/>
  <c r="H59" i="8"/>
  <c r="G56" i="8"/>
  <c r="H56" i="8"/>
  <c r="G55" i="8"/>
  <c r="G54" i="8"/>
  <c r="G52" i="8"/>
  <c r="H52" i="8"/>
  <c r="I52" i="8"/>
  <c r="G51" i="8"/>
  <c r="G50" i="8"/>
  <c r="H50" i="8"/>
  <c r="G47" i="8"/>
  <c r="H47" i="8"/>
  <c r="I47" i="8"/>
  <c r="G46" i="8"/>
  <c r="H46" i="8"/>
  <c r="I46" i="8"/>
  <c r="G45" i="8"/>
  <c r="H45" i="8"/>
  <c r="I45" i="8"/>
  <c r="G44" i="8"/>
  <c r="H44" i="8"/>
  <c r="I44" i="8"/>
  <c r="G43" i="8"/>
  <c r="H43" i="8"/>
  <c r="I43" i="8"/>
  <c r="G42" i="8"/>
  <c r="H42" i="8"/>
  <c r="I42" i="8"/>
  <c r="G41" i="8"/>
  <c r="H41" i="8"/>
  <c r="G39" i="8"/>
  <c r="G38" i="8"/>
  <c r="G37" i="8"/>
  <c r="H37" i="8"/>
  <c r="I37" i="8"/>
  <c r="G36" i="8"/>
  <c r="H36" i="8"/>
  <c r="I36" i="8"/>
  <c r="G35" i="8"/>
  <c r="H35" i="8"/>
  <c r="I35" i="8"/>
  <c r="G34" i="8"/>
  <c r="H34" i="8"/>
  <c r="I34" i="8"/>
  <c r="G33" i="8"/>
  <c r="H33" i="8"/>
  <c r="I33" i="8"/>
  <c r="G32" i="8"/>
  <c r="H32" i="8"/>
  <c r="I32" i="8"/>
  <c r="G31" i="8"/>
  <c r="H31" i="8"/>
  <c r="I31" i="8"/>
  <c r="G29" i="8"/>
  <c r="H29" i="8"/>
  <c r="G27" i="8"/>
  <c r="H27" i="8"/>
  <c r="I27" i="8"/>
  <c r="G26" i="8"/>
  <c r="G24" i="8"/>
  <c r="H24" i="8"/>
  <c r="I24" i="8"/>
  <c r="G23" i="8"/>
  <c r="H23" i="8"/>
  <c r="G22" i="8"/>
  <c r="G21" i="8"/>
  <c r="G25" i="8"/>
  <c r="G18" i="8"/>
  <c r="G19" i="8"/>
  <c r="G17" i="8"/>
  <c r="G20" i="8"/>
  <c r="H20" i="8"/>
  <c r="I20" i="8"/>
  <c r="K119" i="1"/>
  <c r="K120" i="1"/>
  <c r="L120" i="1"/>
  <c r="K121" i="1"/>
  <c r="L121" i="1"/>
  <c r="K122" i="1"/>
  <c r="K124" i="1"/>
  <c r="K125" i="1"/>
  <c r="K126" i="1"/>
  <c r="K127" i="1"/>
  <c r="K123" i="1"/>
  <c r="L123" i="1"/>
  <c r="L127" i="1"/>
  <c r="K128" i="1"/>
  <c r="L128" i="1"/>
  <c r="K129" i="1"/>
  <c r="K133" i="1"/>
  <c r="K130" i="1"/>
  <c r="K132" i="1"/>
  <c r="K131" i="1"/>
  <c r="L130" i="1"/>
  <c r="K136" i="1"/>
  <c r="K135" i="1"/>
  <c r="K134" i="1"/>
  <c r="L134" i="1"/>
  <c r="K141" i="1"/>
  <c r="K142" i="1"/>
  <c r="L142" i="1"/>
  <c r="K147" i="1"/>
  <c r="K148" i="1"/>
  <c r="L148" i="1"/>
  <c r="K150" i="1"/>
  <c r="K151" i="1"/>
  <c r="K149" i="1"/>
  <c r="L149" i="1"/>
  <c r="K154" i="1"/>
  <c r="K153" i="1"/>
  <c r="L153" i="1"/>
  <c r="K157" i="1"/>
  <c r="K156" i="1"/>
  <c r="K155" i="1"/>
  <c r="K165" i="1"/>
  <c r="L165" i="1"/>
  <c r="K170" i="1"/>
  <c r="K169" i="1"/>
  <c r="L169" i="1"/>
  <c r="K172" i="1"/>
  <c r="K173" i="1"/>
  <c r="L173" i="1"/>
  <c r="L174" i="1"/>
  <c r="K177" i="1"/>
  <c r="K176" i="1"/>
  <c r="K180" i="1"/>
  <c r="K179" i="1"/>
  <c r="L179" i="1"/>
  <c r="K181" i="1"/>
  <c r="K184" i="1"/>
  <c r="K183" i="1"/>
  <c r="K189" i="1"/>
  <c r="K190" i="1"/>
  <c r="K192" i="1"/>
  <c r="K194" i="1"/>
  <c r="L194" i="1"/>
  <c r="K193" i="1"/>
  <c r="K191" i="1"/>
  <c r="L191" i="1"/>
  <c r="K199" i="1"/>
  <c r="L199" i="1"/>
  <c r="K200" i="1"/>
  <c r="L200" i="1"/>
  <c r="K206" i="1"/>
  <c r="K205" i="1"/>
  <c r="K204" i="1"/>
  <c r="L204" i="1"/>
  <c r="K202" i="1"/>
  <c r="K201" i="1"/>
  <c r="K211" i="1"/>
  <c r="L211" i="1"/>
  <c r="J118" i="1"/>
  <c r="J123" i="1"/>
  <c r="J130" i="1"/>
  <c r="J135" i="1"/>
  <c r="J134" i="1"/>
  <c r="J140" i="1"/>
  <c r="J139" i="1"/>
  <c r="J138" i="1"/>
  <c r="J146" i="1"/>
  <c r="J149" i="1"/>
  <c r="J145" i="1"/>
  <c r="J153" i="1"/>
  <c r="J152" i="1"/>
  <c r="J156" i="1"/>
  <c r="J155" i="1"/>
  <c r="J164" i="1"/>
  <c r="J163" i="1"/>
  <c r="J162" i="1"/>
  <c r="J169" i="1"/>
  <c r="J168" i="1"/>
  <c r="J171" i="1"/>
  <c r="J175" i="1"/>
  <c r="J179" i="1"/>
  <c r="J178" i="1"/>
  <c r="J183" i="1"/>
  <c r="J182" i="1"/>
  <c r="J188" i="1"/>
  <c r="J187" i="1"/>
  <c r="J186" i="1"/>
  <c r="J191" i="1"/>
  <c r="J198" i="1"/>
  <c r="J197" i="1"/>
  <c r="J205" i="1"/>
  <c r="J204" i="1"/>
  <c r="J202" i="1"/>
  <c r="J201" i="1"/>
  <c r="J210" i="1"/>
  <c r="J209" i="1"/>
  <c r="J208" i="1"/>
  <c r="G15" i="8"/>
  <c r="G14" i="8"/>
  <c r="G13" i="8"/>
  <c r="G12" i="8"/>
  <c r="G10" i="8"/>
  <c r="H10" i="8"/>
  <c r="I10" i="8"/>
  <c r="G9" i="8"/>
  <c r="H9" i="8"/>
  <c r="I9" i="8"/>
  <c r="G7" i="8"/>
  <c r="G8" i="8"/>
  <c r="H8" i="8"/>
  <c r="I8" i="8"/>
  <c r="I9" i="9"/>
  <c r="I15" i="9"/>
  <c r="I17" i="9"/>
  <c r="I14" i="9"/>
  <c r="I13" i="9"/>
  <c r="L19" i="5"/>
  <c r="K7" i="4"/>
  <c r="L7" i="4"/>
  <c r="K49" i="4"/>
  <c r="K48" i="4"/>
  <c r="L7" i="5"/>
  <c r="K12" i="1"/>
  <c r="K13" i="1"/>
  <c r="L13" i="1"/>
  <c r="K14" i="1"/>
  <c r="L14" i="1"/>
  <c r="K15" i="1"/>
  <c r="L15" i="1"/>
  <c r="K17" i="1"/>
  <c r="K16" i="1"/>
  <c r="L16" i="1"/>
  <c r="K19" i="1"/>
  <c r="K18" i="1"/>
  <c r="K23" i="1"/>
  <c r="L23" i="1"/>
  <c r="K24" i="1"/>
  <c r="K25" i="1"/>
  <c r="L25" i="1"/>
  <c r="K27" i="1"/>
  <c r="K28" i="1"/>
  <c r="L28" i="1"/>
  <c r="K29" i="1"/>
  <c r="K30" i="1"/>
  <c r="K31" i="1"/>
  <c r="K33" i="1"/>
  <c r="K34" i="1"/>
  <c r="L34" i="1"/>
  <c r="K35" i="1"/>
  <c r="K36" i="1"/>
  <c r="K37" i="1"/>
  <c r="L37" i="1"/>
  <c r="K38" i="1"/>
  <c r="L38" i="1"/>
  <c r="K39" i="1"/>
  <c r="L39" i="1"/>
  <c r="K40" i="1"/>
  <c r="L40" i="1"/>
  <c r="K41" i="1"/>
  <c r="K45" i="1"/>
  <c r="K46" i="1"/>
  <c r="K47" i="1"/>
  <c r="L47" i="1"/>
  <c r="K48" i="1"/>
  <c r="L48" i="1"/>
  <c r="K49" i="1"/>
  <c r="L49" i="1"/>
  <c r="K50" i="1"/>
  <c r="L50" i="1"/>
  <c r="K43" i="1"/>
  <c r="K42" i="1"/>
  <c r="K53" i="1"/>
  <c r="K52" i="1"/>
  <c r="K54" i="1"/>
  <c r="K55" i="1"/>
  <c r="L55" i="1"/>
  <c r="K58" i="1"/>
  <c r="K63" i="1"/>
  <c r="L63" i="1"/>
  <c r="K64" i="1"/>
  <c r="K66" i="1"/>
  <c r="L66" i="1"/>
  <c r="K65" i="1"/>
  <c r="K71" i="1"/>
  <c r="K73" i="1"/>
  <c r="K84" i="1"/>
  <c r="K83" i="1"/>
  <c r="K77" i="1"/>
  <c r="K76" i="1"/>
  <c r="K10" i="4"/>
  <c r="K12" i="4"/>
  <c r="K11" i="4"/>
  <c r="L11" i="4"/>
  <c r="K13" i="4"/>
  <c r="L13" i="4"/>
  <c r="K17" i="4"/>
  <c r="K16" i="4"/>
  <c r="L16" i="4"/>
  <c r="K18" i="4"/>
  <c r="L18" i="4"/>
  <c r="K15" i="4"/>
  <c r="K14" i="4"/>
  <c r="K24" i="4"/>
  <c r="K21" i="4"/>
  <c r="K22" i="4"/>
  <c r="L22" i="4"/>
  <c r="K23" i="4"/>
  <c r="K25" i="4"/>
  <c r="L25" i="4"/>
  <c r="K27" i="4"/>
  <c r="K28" i="4"/>
  <c r="L28" i="4"/>
  <c r="K38" i="4"/>
  <c r="L38" i="4"/>
  <c r="K41" i="4"/>
  <c r="K42" i="4"/>
  <c r="L42" i="4"/>
  <c r="K44" i="4"/>
  <c r="K45" i="4"/>
  <c r="L45" i="4"/>
  <c r="L6" i="5"/>
  <c r="L8" i="5"/>
  <c r="K235" i="1"/>
  <c r="L235" i="1"/>
  <c r="K268" i="1"/>
  <c r="L268" i="1"/>
  <c r="K267" i="1"/>
  <c r="L267" i="1"/>
  <c r="K241" i="1"/>
  <c r="L241" i="1"/>
  <c r="J239" i="1"/>
  <c r="J238" i="1"/>
  <c r="J237" i="1"/>
  <c r="J266" i="1"/>
  <c r="J265" i="1"/>
  <c r="J233" i="1"/>
  <c r="J232" i="1"/>
  <c r="J231" i="1"/>
  <c r="J224" i="1"/>
  <c r="K18" i="9"/>
  <c r="L30" i="4"/>
  <c r="L50" i="4"/>
  <c r="L53" i="4"/>
  <c r="K52" i="4"/>
  <c r="L52" i="4"/>
  <c r="L44" i="4"/>
  <c r="K37" i="4"/>
  <c r="L37" i="4"/>
  <c r="K36" i="4"/>
  <c r="L36" i="4"/>
  <c r="K35" i="4"/>
  <c r="L35" i="4"/>
  <c r="K34" i="4"/>
  <c r="L34" i="4"/>
  <c r="H94" i="8"/>
  <c r="H93" i="8"/>
  <c r="I93" i="8"/>
  <c r="K292" i="1"/>
  <c r="K291" i="1"/>
  <c r="K287" i="1"/>
  <c r="K286" i="1"/>
  <c r="L286" i="1"/>
  <c r="K285" i="1"/>
  <c r="K278" i="1"/>
  <c r="K277" i="1"/>
  <c r="K276" i="1"/>
  <c r="K275" i="1"/>
  <c r="L275" i="1"/>
  <c r="K274" i="1"/>
  <c r="K273" i="1"/>
  <c r="K271" i="1"/>
  <c r="K264" i="1"/>
  <c r="K259" i="1"/>
  <c r="K258" i="1"/>
  <c r="K256" i="1"/>
  <c r="K255" i="1"/>
  <c r="K251" i="1"/>
  <c r="K246" i="1"/>
  <c r="K240" i="1"/>
  <c r="K239" i="1"/>
  <c r="L239" i="1"/>
  <c r="K234" i="1"/>
  <c r="K229" i="1"/>
  <c r="K228" i="1"/>
  <c r="K226" i="1"/>
  <c r="K221" i="1"/>
  <c r="K220" i="1"/>
  <c r="L220" i="1"/>
  <c r="K219" i="1"/>
  <c r="K218" i="1"/>
  <c r="L218" i="1"/>
  <c r="K222" i="1"/>
  <c r="L129" i="1"/>
  <c r="K111" i="1"/>
  <c r="K110" i="1"/>
  <c r="K109" i="1"/>
  <c r="L109" i="1"/>
  <c r="K108" i="1"/>
  <c r="L108" i="1"/>
  <c r="K103" i="1"/>
  <c r="L103" i="1"/>
  <c r="K100" i="1"/>
  <c r="L100" i="1"/>
  <c r="K95" i="1"/>
  <c r="K92" i="1"/>
  <c r="K10" i="9"/>
  <c r="L10" i="9"/>
  <c r="K20" i="9"/>
  <c r="K19" i="9"/>
  <c r="L20" i="9"/>
  <c r="K16" i="9"/>
  <c r="K15" i="9"/>
  <c r="L15" i="9"/>
  <c r="K12" i="9"/>
  <c r="K11" i="9"/>
  <c r="L12" i="9"/>
  <c r="K7" i="9"/>
  <c r="L7" i="9"/>
  <c r="L78" i="1"/>
  <c r="L79" i="1"/>
  <c r="L85" i="1"/>
  <c r="K281" i="1"/>
  <c r="K280" i="1"/>
  <c r="L280" i="1"/>
  <c r="J272" i="1"/>
  <c r="J83" i="1"/>
  <c r="J82" i="1"/>
  <c r="J81" i="1"/>
  <c r="J40" i="4"/>
  <c r="J48" i="4"/>
  <c r="J47" i="4"/>
  <c r="J46" i="4"/>
  <c r="M7" i="5"/>
  <c r="J6" i="9"/>
  <c r="J5" i="9"/>
  <c r="I6" i="9"/>
  <c r="I5" i="9"/>
  <c r="I4" i="9"/>
  <c r="K51" i="4"/>
  <c r="J51" i="4"/>
  <c r="I51" i="4"/>
  <c r="J281" i="1"/>
  <c r="J280" i="1"/>
  <c r="J16" i="4"/>
  <c r="K9" i="9"/>
  <c r="L9" i="9"/>
  <c r="H38" i="8"/>
  <c r="K29" i="4"/>
  <c r="L29" i="4"/>
  <c r="J9" i="9"/>
  <c r="J222" i="1"/>
  <c r="J263" i="1"/>
  <c r="J262" i="1"/>
  <c r="J258" i="1"/>
  <c r="J257" i="1"/>
  <c r="J291" i="1"/>
  <c r="J290" i="1"/>
  <c r="J289" i="1"/>
  <c r="J6" i="4"/>
  <c r="I19" i="9"/>
  <c r="L19" i="9"/>
  <c r="I11" i="9"/>
  <c r="K94" i="1"/>
  <c r="J276" i="1"/>
  <c r="J43" i="4"/>
  <c r="J39" i="4"/>
  <c r="J29" i="4"/>
  <c r="J26" i="4"/>
  <c r="J20" i="4"/>
  <c r="J14" i="4"/>
  <c r="G92" i="8"/>
  <c r="J19" i="9"/>
  <c r="J17" i="9"/>
  <c r="J15" i="9"/>
  <c r="J14" i="9"/>
  <c r="J13" i="9"/>
  <c r="M19" i="5"/>
  <c r="J11" i="9"/>
  <c r="J286" i="1"/>
  <c r="J285" i="1"/>
  <c r="J284" i="1"/>
  <c r="J270" i="1"/>
  <c r="J255" i="1"/>
  <c r="J254" i="1"/>
  <c r="J253" i="1"/>
  <c r="J250" i="1"/>
  <c r="J249" i="1"/>
  <c r="J248" i="1"/>
  <c r="J245" i="1"/>
  <c r="J244" i="1"/>
  <c r="J243" i="1"/>
  <c r="J220" i="1"/>
  <c r="J217" i="1"/>
  <c r="J216" i="1"/>
  <c r="J228" i="1"/>
  <c r="J227" i="1"/>
  <c r="J225" i="1"/>
  <c r="J218" i="1"/>
  <c r="J110" i="1"/>
  <c r="J109" i="1"/>
  <c r="J107" i="1"/>
  <c r="J106" i="1"/>
  <c r="J105" i="1"/>
  <c r="J102" i="1"/>
  <c r="J101" i="1"/>
  <c r="J99" i="1"/>
  <c r="J98" i="1"/>
  <c r="J97" i="1"/>
  <c r="J94" i="1"/>
  <c r="J93" i="1"/>
  <c r="J91" i="1"/>
  <c r="J90" i="1"/>
  <c r="J89" i="1"/>
  <c r="J77" i="1"/>
  <c r="J76" i="1"/>
  <c r="J75" i="1"/>
  <c r="J72" i="1"/>
  <c r="J70" i="1"/>
  <c r="J69" i="1"/>
  <c r="J68" i="1"/>
  <c r="J57" i="1"/>
  <c r="J56" i="1"/>
  <c r="J18" i="1"/>
  <c r="J11" i="1"/>
  <c r="J10" i="1"/>
  <c r="J9" i="1"/>
  <c r="J8" i="1"/>
  <c r="J6" i="1"/>
  <c r="J16" i="1"/>
  <c r="J22" i="1"/>
  <c r="J21" i="1"/>
  <c r="J26" i="1"/>
  <c r="J32" i="1"/>
  <c r="J44" i="1"/>
  <c r="J42" i="1"/>
  <c r="J52" i="1"/>
  <c r="J51" i="1"/>
  <c r="L23" i="4"/>
  <c r="K250" i="1"/>
  <c r="L147" i="1"/>
  <c r="L172" i="1"/>
  <c r="L24" i="1"/>
  <c r="L154" i="1"/>
  <c r="L35" i="1"/>
  <c r="L251" i="1"/>
  <c r="L219" i="1"/>
  <c r="J62" i="1"/>
  <c r="J61" i="1"/>
  <c r="J60" i="1"/>
  <c r="L29" i="1"/>
  <c r="L282" i="1"/>
  <c r="L95" i="1"/>
  <c r="L180" i="1"/>
  <c r="L136" i="1"/>
  <c r="L192" i="1"/>
  <c r="L30" i="1"/>
  <c r="L46" i="1"/>
  <c r="L259" i="1"/>
  <c r="K107" i="1"/>
  <c r="K106" i="1"/>
  <c r="L184" i="1"/>
  <c r="L41" i="1"/>
  <c r="L170" i="1"/>
  <c r="L119" i="1"/>
  <c r="L151" i="1"/>
  <c r="K6" i="4"/>
  <c r="L6" i="4"/>
  <c r="L49" i="4"/>
  <c r="K210" i="1"/>
  <c r="K209" i="1"/>
  <c r="L209" i="1"/>
  <c r="L122" i="1"/>
  <c r="K178" i="1"/>
  <c r="L178" i="1"/>
  <c r="L205" i="1"/>
  <c r="L27" i="1"/>
  <c r="L176" i="1"/>
  <c r="L190" i="1"/>
  <c r="K198" i="1"/>
  <c r="L198" i="1"/>
  <c r="L206" i="1"/>
  <c r="L181" i="1"/>
  <c r="F28" i="8"/>
  <c r="F40" i="8"/>
  <c r="F16" i="8"/>
  <c r="F17" i="8"/>
  <c r="F53" i="8"/>
  <c r="F48" i="8"/>
  <c r="F84" i="8"/>
  <c r="F83" i="8"/>
  <c r="F79" i="8"/>
  <c r="F87" i="8"/>
  <c r="H90" i="8"/>
  <c r="I90" i="8"/>
  <c r="G19" i="4"/>
  <c r="L48" i="4"/>
  <c r="L16" i="9"/>
  <c r="K6" i="9"/>
  <c r="L6" i="9"/>
  <c r="K22" i="1"/>
  <c r="L22" i="1"/>
  <c r="K70" i="1"/>
  <c r="L70" i="1"/>
  <c r="L71" i="1"/>
  <c r="L64" i="1"/>
  <c r="K249" i="1"/>
  <c r="K248" i="1"/>
  <c r="L248" i="1"/>
  <c r="L250" i="1"/>
  <c r="L221" i="1"/>
  <c r="L45" i="1"/>
  <c r="K164" i="1"/>
  <c r="L164" i="1"/>
  <c r="K163" i="1"/>
  <c r="L163" i="1"/>
  <c r="L107" i="1"/>
  <c r="L281" i="1"/>
  <c r="K245" i="1"/>
  <c r="L245" i="1"/>
  <c r="L246" i="1"/>
  <c r="L33" i="1"/>
  <c r="K188" i="1"/>
  <c r="L188" i="1"/>
  <c r="L189" i="1"/>
  <c r="L132" i="1"/>
  <c r="K266" i="1"/>
  <c r="K265" i="1"/>
  <c r="L265" i="1"/>
  <c r="K182" i="1"/>
  <c r="L182" i="1"/>
  <c r="L183" i="1"/>
  <c r="K5" i="9"/>
  <c r="L5" i="9"/>
  <c r="H74" i="8"/>
  <c r="I74" i="8"/>
  <c r="L84" i="1"/>
  <c r="H76" i="8"/>
  <c r="I76" i="8"/>
  <c r="K233" i="1"/>
  <c r="K232" i="1"/>
  <c r="L232" i="1"/>
  <c r="L234" i="1"/>
  <c r="L31" i="1"/>
  <c r="L19" i="1"/>
  <c r="L17" i="1"/>
  <c r="L18" i="1"/>
  <c r="L240" i="1"/>
  <c r="L125" i="1"/>
  <c r="H51" i="8"/>
  <c r="I51" i="8"/>
  <c r="H89" i="8"/>
  <c r="I89" i="8"/>
  <c r="L160" i="1"/>
  <c r="K158" i="1"/>
  <c r="L158" i="1"/>
  <c r="G81" i="8"/>
  <c r="G80" i="8"/>
  <c r="H67" i="8"/>
  <c r="H66" i="8"/>
  <c r="G58" i="8"/>
  <c r="G57" i="8"/>
  <c r="H54" i="8"/>
  <c r="I54" i="8"/>
  <c r="L126" i="1"/>
  <c r="H22" i="8"/>
  <c r="L287" i="1"/>
  <c r="L229" i="1"/>
  <c r="K238" i="1"/>
  <c r="K237" i="1"/>
  <c r="L237" i="1"/>
  <c r="L77" i="1"/>
  <c r="K75" i="1"/>
  <c r="L75" i="1"/>
  <c r="L76" i="1"/>
  <c r="L210" i="1"/>
  <c r="H144" i="1"/>
  <c r="K152" i="1"/>
  <c r="L152" i="1"/>
  <c r="K33" i="4"/>
  <c r="L33" i="4"/>
  <c r="I23" i="8"/>
  <c r="K43" i="4"/>
  <c r="L43" i="4"/>
  <c r="L17" i="4"/>
  <c r="L12" i="4"/>
  <c r="K254" i="1"/>
  <c r="L255" i="1"/>
  <c r="L256" i="1"/>
  <c r="L254" i="1"/>
  <c r="L53" i="1"/>
  <c r="K263" i="1"/>
  <c r="L264" i="1"/>
  <c r="L133" i="1"/>
  <c r="H4" i="9"/>
  <c r="H3" i="9"/>
  <c r="L238" i="1"/>
  <c r="G95" i="8"/>
  <c r="K99" i="1"/>
  <c r="L110" i="1"/>
  <c r="L226" i="1"/>
  <c r="K224" i="1"/>
  <c r="L224" i="1"/>
  <c r="L41" i="4"/>
  <c r="K40" i="4"/>
  <c r="K39" i="4"/>
  <c r="K26" i="4"/>
  <c r="L26" i="4"/>
  <c r="L21" i="4"/>
  <c r="G11" i="8"/>
  <c r="H12" i="8"/>
  <c r="K9" i="4"/>
  <c r="L9" i="4"/>
  <c r="L10" i="4"/>
  <c r="K57" i="1"/>
  <c r="L58" i="1"/>
  <c r="L36" i="1"/>
  <c r="K272" i="1"/>
  <c r="L272" i="1"/>
  <c r="L249" i="1"/>
  <c r="L135" i="1"/>
  <c r="K225" i="1"/>
  <c r="L225" i="1"/>
  <c r="L111" i="1"/>
  <c r="L11" i="9"/>
  <c r="I8" i="9"/>
  <c r="L124" i="1"/>
  <c r="K257" i="1"/>
  <c r="L258" i="1"/>
  <c r="L27" i="4"/>
  <c r="L83" i="1"/>
  <c r="K82" i="1"/>
  <c r="K81" i="1"/>
  <c r="L81" i="1"/>
  <c r="H14" i="8"/>
  <c r="I14" i="8"/>
  <c r="K175" i="1"/>
  <c r="L177" i="1"/>
  <c r="H19" i="8"/>
  <c r="I19" i="8"/>
  <c r="K72" i="1"/>
  <c r="L73" i="1"/>
  <c r="K26" i="1"/>
  <c r="H196" i="1"/>
  <c r="K44" i="1"/>
  <c r="L44" i="1"/>
  <c r="J117" i="1"/>
  <c r="J116" i="1"/>
  <c r="G269" i="1"/>
  <c r="G261" i="1"/>
  <c r="K118" i="1"/>
  <c r="K117" i="1"/>
  <c r="K62" i="1"/>
  <c r="L40" i="4"/>
  <c r="L39" i="4"/>
  <c r="L82" i="1"/>
  <c r="H13" i="8"/>
  <c r="I13" i="8"/>
  <c r="K98" i="1"/>
  <c r="L98" i="1"/>
  <c r="L99" i="1"/>
  <c r="L175" i="1"/>
  <c r="L52" i="1"/>
  <c r="K51" i="1"/>
  <c r="L51" i="1"/>
  <c r="L62" i="1"/>
  <c r="K61" i="1"/>
  <c r="K60" i="1"/>
  <c r="L60" i="1"/>
  <c r="L257" i="1"/>
  <c r="K253" i="1"/>
  <c r="L253" i="1"/>
  <c r="L72" i="1"/>
  <c r="K69" i="1"/>
  <c r="K284" i="1"/>
  <c r="L284" i="1"/>
  <c r="L285" i="1"/>
  <c r="K56" i="1"/>
  <c r="L56" i="1"/>
  <c r="L57" i="1"/>
  <c r="L61" i="1"/>
  <c r="I22" i="8"/>
  <c r="H86" i="8"/>
  <c r="I86" i="8"/>
  <c r="H73" i="8"/>
  <c r="I73" i="8"/>
  <c r="H25" i="8"/>
  <c r="I25" i="8"/>
  <c r="G49" i="8"/>
  <c r="H62" i="8"/>
  <c r="H61" i="8"/>
  <c r="I61" i="8"/>
  <c r="G68" i="8"/>
  <c r="H72" i="8"/>
  <c r="I72" i="8"/>
  <c r="H71" i="8"/>
  <c r="I71" i="8"/>
  <c r="K32" i="4"/>
  <c r="H58" i="8"/>
  <c r="I58" i="8"/>
  <c r="I59" i="8"/>
  <c r="H68" i="8"/>
  <c r="I68" i="8"/>
  <c r="I62" i="8"/>
  <c r="H57" i="8"/>
  <c r="I57" i="8"/>
  <c r="I94" i="8"/>
  <c r="H92" i="8"/>
  <c r="I92" i="8"/>
  <c r="L118" i="1"/>
  <c r="K8" i="9"/>
  <c r="K91" i="1"/>
  <c r="L92" i="1"/>
  <c r="J5" i="4"/>
  <c r="K162" i="1"/>
  <c r="L162" i="1"/>
  <c r="K102" i="1"/>
  <c r="J19" i="4"/>
  <c r="K32" i="1"/>
  <c r="K140" i="1"/>
  <c r="L141" i="1"/>
  <c r="J167" i="1"/>
  <c r="L233" i="1"/>
  <c r="K217" i="1"/>
  <c r="L217" i="1"/>
  <c r="L10" i="5"/>
  <c r="K208" i="1"/>
  <c r="L208" i="1"/>
  <c r="L94" i="1"/>
  <c r="K93" i="1"/>
  <c r="L93" i="1"/>
  <c r="K47" i="4"/>
  <c r="L51" i="4"/>
  <c r="G87" i="8"/>
  <c r="H88" i="8"/>
  <c r="K197" i="1"/>
  <c r="L131" i="1"/>
  <c r="J269" i="1"/>
  <c r="J261" i="1"/>
  <c r="J8" i="9"/>
  <c r="J4" i="9"/>
  <c r="K227" i="1"/>
  <c r="L227" i="1"/>
  <c r="L228" i="1"/>
  <c r="L271" i="1"/>
  <c r="K270" i="1"/>
  <c r="K269" i="1"/>
  <c r="K20" i="4"/>
  <c r="L12" i="1"/>
  <c r="K11" i="1"/>
  <c r="H55" i="8"/>
  <c r="G53" i="8"/>
  <c r="G48" i="8"/>
  <c r="K171" i="1"/>
  <c r="F5" i="8"/>
  <c r="H261" i="1"/>
  <c r="H214" i="1"/>
  <c r="L270" i="1"/>
  <c r="K46" i="4"/>
  <c r="L47" i="4"/>
  <c r="K231" i="1"/>
  <c r="L231" i="1"/>
  <c r="L171" i="1"/>
  <c r="K168" i="1"/>
  <c r="L11" i="1"/>
  <c r="K10" i="1"/>
  <c r="I88" i="8"/>
  <c r="L140" i="1"/>
  <c r="K139" i="1"/>
  <c r="J214" i="1"/>
  <c r="L91" i="1"/>
  <c r="K90" i="1"/>
  <c r="L90" i="1"/>
  <c r="K216" i="1"/>
  <c r="L32" i="1"/>
  <c r="L102" i="1"/>
  <c r="K101" i="1"/>
  <c r="L101" i="1"/>
  <c r="L8" i="9"/>
  <c r="K4" i="9"/>
  <c r="L20" i="4"/>
  <c r="K19" i="4"/>
  <c r="L19" i="4"/>
  <c r="L139" i="1"/>
  <c r="K138" i="1"/>
  <c r="L138" i="1"/>
  <c r="L168" i="1"/>
  <c r="K167" i="1"/>
  <c r="L167" i="1"/>
  <c r="K97" i="1"/>
  <c r="L97" i="1"/>
  <c r="L10" i="1"/>
  <c r="L4" i="9"/>
  <c r="N18" i="5"/>
  <c r="K89" i="1"/>
  <c r="L89" i="1"/>
  <c r="L269" i="1"/>
  <c r="I91" i="8"/>
  <c r="I41" i="8"/>
  <c r="H40" i="8"/>
  <c r="I40" i="8"/>
  <c r="H81" i="8"/>
  <c r="I82" i="8"/>
  <c r="I29" i="8"/>
  <c r="H28" i="8"/>
  <c r="I28" i="8"/>
  <c r="H75" i="8"/>
  <c r="I75" i="8"/>
  <c r="I77" i="8"/>
  <c r="G70" i="8"/>
  <c r="H49" i="8"/>
  <c r="I50" i="8"/>
  <c r="G28" i="8"/>
  <c r="G16" i="8"/>
  <c r="G40" i="8"/>
  <c r="H99" i="8"/>
  <c r="H7" i="8"/>
  <c r="H6" i="8"/>
  <c r="H18" i="8"/>
  <c r="I18" i="8"/>
  <c r="H26" i="8"/>
  <c r="I26" i="8"/>
  <c r="I56" i="8"/>
  <c r="H85" i="8"/>
  <c r="H84" i="8"/>
  <c r="I96" i="8"/>
  <c r="H65" i="8"/>
  <c r="I85" i="8"/>
  <c r="H80" i="8"/>
  <c r="I80" i="8"/>
  <c r="I81" i="8"/>
  <c r="H70" i="8"/>
  <c r="I65" i="8"/>
  <c r="H63" i="8"/>
  <c r="H21" i="8"/>
  <c r="I21" i="8"/>
  <c r="I7" i="8"/>
  <c r="I49" i="8"/>
  <c r="H98" i="8"/>
  <c r="H97" i="8"/>
  <c r="I97" i="8"/>
  <c r="I99" i="8"/>
  <c r="I98" i="8"/>
  <c r="I63" i="8"/>
  <c r="H60" i="8"/>
  <c r="I60" i="8"/>
  <c r="I84" i="8"/>
  <c r="I6" i="8"/>
  <c r="L69" i="1"/>
  <c r="K68" i="1"/>
  <c r="L68" i="1"/>
  <c r="K21" i="1"/>
  <c r="L26" i="1"/>
  <c r="H17" i="8"/>
  <c r="K116" i="1"/>
  <c r="L117" i="1"/>
  <c r="J87" i="1"/>
  <c r="J3" i="9"/>
  <c r="M18" i="5"/>
  <c r="M22" i="5"/>
  <c r="L197" i="1"/>
  <c r="K196" i="1"/>
  <c r="L196" i="1"/>
  <c r="J4" i="4"/>
  <c r="M6" i="5"/>
  <c r="L32" i="4"/>
  <c r="K31" i="4"/>
  <c r="L31" i="4"/>
  <c r="H11" i="8"/>
  <c r="I11" i="8"/>
  <c r="I12" i="8"/>
  <c r="K262" i="1"/>
  <c r="L263" i="1"/>
  <c r="K105" i="1"/>
  <c r="L105" i="1"/>
  <c r="L106" i="1"/>
  <c r="I3" i="9"/>
  <c r="L18" i="5"/>
  <c r="L22" i="5"/>
  <c r="L291" i="1"/>
  <c r="K290" i="1"/>
  <c r="L216" i="1"/>
  <c r="L46" i="4"/>
  <c r="N7" i="5"/>
  <c r="O7" i="5"/>
  <c r="G114" i="1"/>
  <c r="L18" i="9"/>
  <c r="K17" i="9"/>
  <c r="G83" i="8"/>
  <c r="G79" i="8"/>
  <c r="M10" i="5"/>
  <c r="G214" i="1"/>
  <c r="L193" i="1"/>
  <c r="G6" i="8"/>
  <c r="G5" i="8"/>
  <c r="H114" i="1"/>
  <c r="K8" i="4"/>
  <c r="K244" i="1"/>
  <c r="K146" i="1"/>
  <c r="I95" i="8"/>
  <c r="H87" i="8"/>
  <c r="L266" i="1"/>
  <c r="K187" i="1"/>
  <c r="H53" i="8"/>
  <c r="J196" i="1"/>
  <c r="J144" i="1"/>
  <c r="J114" i="1"/>
  <c r="F70" i="8"/>
  <c r="I70" i="8"/>
  <c r="G63" i="8"/>
  <c r="G60" i="8"/>
  <c r="I53" i="8"/>
  <c r="H48" i="8"/>
  <c r="I48" i="8"/>
  <c r="L187" i="1"/>
  <c r="K186" i="1"/>
  <c r="L186" i="1"/>
  <c r="K14" i="9"/>
  <c r="L17" i="9"/>
  <c r="M8" i="5"/>
  <c r="L21" i="1"/>
  <c r="K9" i="1"/>
  <c r="K87" i="1"/>
  <c r="L87" i="1"/>
  <c r="K145" i="1"/>
  <c r="L146" i="1"/>
  <c r="O18" i="5"/>
  <c r="L116" i="1"/>
  <c r="H5" i="8"/>
  <c r="G4" i="8"/>
  <c r="M9" i="5"/>
  <c r="M11" i="5"/>
  <c r="L244" i="1"/>
  <c r="K243" i="1"/>
  <c r="I87" i="8"/>
  <c r="H83" i="8"/>
  <c r="L8" i="4"/>
  <c r="K5" i="4"/>
  <c r="I17" i="8"/>
  <c r="H16" i="8"/>
  <c r="I16" i="8"/>
  <c r="K289" i="1"/>
  <c r="L289" i="1"/>
  <c r="L290" i="1"/>
  <c r="K261" i="1"/>
  <c r="L261" i="1"/>
  <c r="L262" i="1"/>
  <c r="J4" i="1"/>
  <c r="F4" i="8"/>
  <c r="L9" i="5"/>
  <c r="L12" i="5"/>
  <c r="L11" i="5"/>
  <c r="L5" i="4"/>
  <c r="K4" i="4"/>
  <c r="L243" i="1"/>
  <c r="K214" i="1"/>
  <c r="L214" i="1"/>
  <c r="L145" i="1"/>
  <c r="K144" i="1"/>
  <c r="M12" i="5"/>
  <c r="M23" i="5"/>
  <c r="L9" i="1"/>
  <c r="K8" i="1"/>
  <c r="H79" i="8"/>
  <c r="I83" i="8"/>
  <c r="H4" i="8"/>
  <c r="I5" i="8"/>
  <c r="K13" i="9"/>
  <c r="L14" i="9"/>
  <c r="L13" i="9"/>
  <c r="K3" i="9"/>
  <c r="L3" i="9"/>
  <c r="N19" i="5"/>
  <c r="I79" i="8"/>
  <c r="N10" i="5"/>
  <c r="O10" i="5"/>
  <c r="L144" i="1"/>
  <c r="K114" i="1"/>
  <c r="L114" i="1"/>
  <c r="N6" i="5"/>
  <c r="L4" i="4"/>
  <c r="K6" i="1"/>
  <c r="L8" i="1"/>
  <c r="I4" i="8"/>
  <c r="N9" i="5"/>
  <c r="O19" i="5"/>
  <c r="N22" i="5"/>
  <c r="O22" i="5"/>
  <c r="O6" i="5"/>
  <c r="N8" i="5"/>
  <c r="O8" i="5"/>
  <c r="N12" i="5"/>
  <c r="L6" i="1"/>
  <c r="K4" i="1"/>
  <c r="L4" i="1"/>
  <c r="O9" i="5"/>
  <c r="N11" i="5"/>
  <c r="O11" i="5"/>
  <c r="N23" i="5"/>
  <c r="O12" i="5"/>
</calcChain>
</file>

<file path=xl/sharedStrings.xml><?xml version="1.0" encoding="utf-8"?>
<sst xmlns="http://schemas.openxmlformats.org/spreadsheetml/2006/main" count="551" uniqueCount="291">
  <si>
    <t>Dodatna ulaganja na građevinskim objektima</t>
  </si>
  <si>
    <t>Uređaji, strojevi i oprema za ostale namjene</t>
  </si>
  <si>
    <t>Podskupina</t>
  </si>
  <si>
    <t>Sku-pina</t>
  </si>
  <si>
    <t>Raz-red</t>
  </si>
  <si>
    <t>Odje-ljak</t>
  </si>
  <si>
    <t>Materijalni rashodi</t>
  </si>
  <si>
    <t>A. RAČUN PRIHODA I RASHODA</t>
  </si>
  <si>
    <t>3213</t>
  </si>
  <si>
    <t>Stručno usavršavanje zaposlenika</t>
  </si>
  <si>
    <t>Naknade troškova zaposlenima</t>
  </si>
  <si>
    <t>Materijal i dijelovi za tekuće i investicijsko održavanje</t>
  </si>
  <si>
    <t>3225</t>
  </si>
  <si>
    <t>Sitni inventar i auto gume</t>
  </si>
  <si>
    <t>Rashodi za usluge</t>
  </si>
  <si>
    <t xml:space="preserve">Usluge tekućeg i investicijskog održavanja </t>
  </si>
  <si>
    <t>Intelektualne i osobne usluge</t>
  </si>
  <si>
    <t xml:space="preserve">Kamate za primljene zajmove </t>
  </si>
  <si>
    <t>3422</t>
  </si>
  <si>
    <t>Financijski rashodi</t>
  </si>
  <si>
    <t>3632</t>
  </si>
  <si>
    <t>Tekuće donacije u novcu</t>
  </si>
  <si>
    <t>Rashodi za nabavu proizvedene dugotrajne imovine</t>
  </si>
  <si>
    <t>Građevinski objekti</t>
  </si>
  <si>
    <t>4212</t>
  </si>
  <si>
    <t xml:space="preserve">Poslovni objekti </t>
  </si>
  <si>
    <t>4214</t>
  </si>
  <si>
    <t>Ostali građevinski objekti</t>
  </si>
  <si>
    <t>4221</t>
  </si>
  <si>
    <t>Uredska oprema i namještaj</t>
  </si>
  <si>
    <t>4222</t>
  </si>
  <si>
    <t>Komunikacijska oprema</t>
  </si>
  <si>
    <t>Postrojenja i oprema</t>
  </si>
  <si>
    <t>4227</t>
  </si>
  <si>
    <t>Prijevozna sredstva</t>
  </si>
  <si>
    <t>Rashodi za dodatna ulaganja na nefinancijskoj imovini</t>
  </si>
  <si>
    <t>4511</t>
  </si>
  <si>
    <t>PRIMICI OD FINANCIJSKE IMOVINE I ZADUŽIVANJA</t>
  </si>
  <si>
    <t>IZDACI ZA FINANCIJSKU IMOVINU I OTPLATE ZAJMOVA</t>
  </si>
  <si>
    <t>PRIHODI OD NEFINANCIJSKE IMOVINE</t>
  </si>
  <si>
    <t>RASHODI ZA NEFINANCIJSKU IMOVINU</t>
  </si>
  <si>
    <t>RAZLIKA - VIŠAK / MANJAK</t>
  </si>
  <si>
    <t>PRIHODI POSLOVANJA</t>
  </si>
  <si>
    <t>Prihodi od imovine</t>
  </si>
  <si>
    <t>Prihodi od financijske imovine</t>
  </si>
  <si>
    <t>Prihodi od kamata na dane zajmove</t>
  </si>
  <si>
    <t>Kamate na oročena sredstva i depozite po viđenju</t>
  </si>
  <si>
    <t xml:space="preserve">Prihodi od zateznih kamata </t>
  </si>
  <si>
    <t>Naziv prihoda</t>
  </si>
  <si>
    <t>Ostali prihodi od financijske imovine</t>
  </si>
  <si>
    <t>Prihodi od nefinancijske imovine</t>
  </si>
  <si>
    <t>Prihodi od zakupa i iznajmljivanja imovine</t>
  </si>
  <si>
    <t>Ostali prihodi od nefinancijske imovine</t>
  </si>
  <si>
    <t>Prihodi po posebnim propisima</t>
  </si>
  <si>
    <t>Naknada za zaštitu voda</t>
  </si>
  <si>
    <t>Naknada za korištenje voda</t>
  </si>
  <si>
    <t>Tekuće donacije</t>
  </si>
  <si>
    <t>Kapitalne donacije</t>
  </si>
  <si>
    <t>PRIHODI OD PRODAJE NEFINANCIJSKE IMOVINE</t>
  </si>
  <si>
    <t>Zemljište</t>
  </si>
  <si>
    <t>Prihodi od prodaje građevinskih objekata</t>
  </si>
  <si>
    <t>Stambeni objekti</t>
  </si>
  <si>
    <t>Prihodi od prodaje proizvedene dugotrajne imovine</t>
  </si>
  <si>
    <t>RASHODI POSLOVANJA</t>
  </si>
  <si>
    <t>Rashodi za zaposlene</t>
  </si>
  <si>
    <t>Plaće za redovan rad</t>
  </si>
  <si>
    <t>Plaće za prekovremeni rad</t>
  </si>
  <si>
    <t>Plaće za posebne uvjete rada</t>
  </si>
  <si>
    <t>Ostali rashodi za zaposlene</t>
  </si>
  <si>
    <t>Doprinosi na plaće</t>
  </si>
  <si>
    <t>Službena putovanja</t>
  </si>
  <si>
    <t>Naknade za prijevoz, za rad na terenu i odvojeni život</t>
  </si>
  <si>
    <t>Rashodi za materijal i energiju</t>
  </si>
  <si>
    <t>Uredski materijal i ostali materijalni rashodi</t>
  </si>
  <si>
    <t>Materijal i sirovine</t>
  </si>
  <si>
    <t>Energija</t>
  </si>
  <si>
    <t>Usluge telefona, pošte i prijevoza</t>
  </si>
  <si>
    <t>Usluge promidžbe i informiranja</t>
  </si>
  <si>
    <t>Komunalne usluge</t>
  </si>
  <si>
    <t>Zakupnine i najamnine</t>
  </si>
  <si>
    <t>Ostale usluge</t>
  </si>
  <si>
    <t>3423</t>
  </si>
  <si>
    <t>Ostali nespomenuti rashodi poslovanja</t>
  </si>
  <si>
    <t>Premije i osiguranja</t>
  </si>
  <si>
    <t>Reprezentacija</t>
  </si>
  <si>
    <t>Ostali rashodi</t>
  </si>
  <si>
    <t>Kazne, penali i naknade štete</t>
  </si>
  <si>
    <t>Naknade šteta pravnim i fizičkim osobama</t>
  </si>
  <si>
    <t>Kapitalne pomoći</t>
  </si>
  <si>
    <t>RASHODI ZA NABAVU NEFINANCIJSKE IMOVINE</t>
  </si>
  <si>
    <t>Materijalna imovina - prirodna bogatstva</t>
  </si>
  <si>
    <t>Primici od zaduživanja</t>
  </si>
  <si>
    <t>NETO FINANCIRANJE</t>
  </si>
  <si>
    <t>Naziv rashoda</t>
  </si>
  <si>
    <t>Ostali financijski rashodi</t>
  </si>
  <si>
    <t>Bankarske usluge i usluge platnog prometa</t>
  </si>
  <si>
    <t>Zatezne kamate</t>
  </si>
  <si>
    <t>VIŠAK / MANJAK + NETO FINANCIRANJE</t>
  </si>
  <si>
    <t>Šifra</t>
  </si>
  <si>
    <t>Naziv</t>
  </si>
  <si>
    <t xml:space="preserve">ADMINISTRACIJA I UPRAVLJANJE  </t>
  </si>
  <si>
    <t>OPREMANJE</t>
  </si>
  <si>
    <t>INFORMATIZACIJA</t>
  </si>
  <si>
    <t>K2002</t>
  </si>
  <si>
    <t>ZAJMOVI OD TUZEMNIH BANAKA I OSTALIH FINANCIJSKIH INSTITUCIJA U JAVNOM SEKTORU</t>
  </si>
  <si>
    <t>ZAJMOVI OD TUZEMNIH BANAKA I OSTALIH FINANCIJSKIH INSTITUCIJA IZVAN JAVNOG SEKTORA</t>
  </si>
  <si>
    <t>POSLOVNE ZGRADE</t>
  </si>
  <si>
    <t>I. OPĆI DIO</t>
  </si>
  <si>
    <t>HRVATSKE VODE</t>
  </si>
  <si>
    <t>TEKUĆE TEHNIČKO I GOSP. ODRŽAVANJE VODOTOKOVA I VODNIH GRAĐEVINA</t>
  </si>
  <si>
    <t>K2007</t>
  </si>
  <si>
    <t>Sitni inventar i autogume</t>
  </si>
  <si>
    <t>Usluge tekućeg i investicijskog održavanja</t>
  </si>
  <si>
    <t>PROGRAM INVESTICIJSKIH AKTIVNOSTI</t>
  </si>
  <si>
    <t>SERVISIRANJE UNUTARNJEG DUGA I DANI ZAJMOVI</t>
  </si>
  <si>
    <t>ADMINISTRATIVNO UPRAVLJANJE I OPREMANJE</t>
  </si>
  <si>
    <t>PRIHODI POSLOVANJA I PRIHODI OD PRODAJE NEFINANCIJSKE IMOVINE</t>
  </si>
  <si>
    <t>RASHODI POSLOVANJA I RASHODI ZA NABAVU NEFINANCIJSKE IMOVINE</t>
  </si>
  <si>
    <t>RASHODI  POSLOVANJA</t>
  </si>
  <si>
    <t>Naknade za rad predstavničkih i izvršnih tijela, povjerenstva i sl.</t>
  </si>
  <si>
    <t xml:space="preserve">Naknada za uređenje voda </t>
  </si>
  <si>
    <t>Vodni doprinos</t>
  </si>
  <si>
    <t>Ulaganja u računalne programe</t>
  </si>
  <si>
    <t>Nematerijalna proizvedena imovina</t>
  </si>
  <si>
    <t>Državni proračun</t>
  </si>
  <si>
    <t>Lokalna uprava</t>
  </si>
  <si>
    <t>Medicinska i laboratorijska oprema</t>
  </si>
  <si>
    <t>OSTALI IZVANREDNI IZDACI</t>
  </si>
  <si>
    <t>PRIJEVOZNA SREDSTVA</t>
  </si>
  <si>
    <t>Financijski  rashodi</t>
  </si>
  <si>
    <t xml:space="preserve">Prijevozna sredstva </t>
  </si>
  <si>
    <t>Pomoći dane u inozemstvo i unutar opće države</t>
  </si>
  <si>
    <t xml:space="preserve">Kapitalne pomoći </t>
  </si>
  <si>
    <t>Primljeni zajmovi od drugih razina vlasti</t>
  </si>
  <si>
    <t>Otplata glavnice primljenih zajmova od drugih razina vlasti</t>
  </si>
  <si>
    <t>Plaće za za prekovremeni rad</t>
  </si>
  <si>
    <t xml:space="preserve">Doprinosi za obvezno zdravstveno osiguranje </t>
  </si>
  <si>
    <t>Doprinosi za obvezno osiguranje u slučaju nezaposlenosti</t>
  </si>
  <si>
    <t>Plaće (Bruto)</t>
  </si>
  <si>
    <t>Pristojbe i naknade</t>
  </si>
  <si>
    <t xml:space="preserve">Ostali rashodi </t>
  </si>
  <si>
    <t xml:space="preserve">Kamate za primljene kredite i zajmove  </t>
  </si>
  <si>
    <t>Kamate za primljene kredite i zajmove od kreditnih i ostalih financijskih institucija u javnom sektoru</t>
  </si>
  <si>
    <t>Kamate za primljene kredite i zajmove od kreditnih i ostalih financijskih institucija izvan javnog sektora</t>
  </si>
  <si>
    <t>Izdaci za otplatu glavnice primljenih kredita i zajmova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</si>
  <si>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</si>
  <si>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</si>
  <si>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Kapitalne pomoći unutar općeg proračuna</t>
  </si>
  <si>
    <t>Pomoći unutar općeg proračuna</t>
  </si>
  <si>
    <t>Prihodi od kamata na dane zajmove tuzemnim trgovačkim  društvima i obrtnicima izvan javnog sektora</t>
  </si>
  <si>
    <t>Primljeni zajmovi od državnog proračuna</t>
  </si>
  <si>
    <t>Otplata glavnice primljenih kredita od kreditnih institucija u javnom sektoru</t>
  </si>
  <si>
    <t>Otplata glavnice primljenih zajmova od državnog proračuna</t>
  </si>
  <si>
    <t xml:space="preserve">Kamate za primljene kredite i zajmove </t>
  </si>
  <si>
    <t>Kamate za primljene kredite i zajmove od kreditnih  i ostalih financijskih institucija u javnom sektoru</t>
  </si>
  <si>
    <t xml:space="preserve">Pomoći unutar općeg proračuna </t>
  </si>
  <si>
    <t xml:space="preserve">Doprinosi za obvezno osiguranje u slučaju nezaposlenosti </t>
  </si>
  <si>
    <t>Pomoći iz inozemstva (darovnice) i od subjekata unutar općeg proračuna</t>
  </si>
  <si>
    <t>Pomoći od međunarodnih organizacija te institucija i tijela EU</t>
  </si>
  <si>
    <t>Prihodi od upravnih i administrativnih pristojbi, pristojbi po posebnim propisima i naknada</t>
  </si>
  <si>
    <t>Prihodi vodnog gospodarstva</t>
  </si>
  <si>
    <t>Prihodi  od prodaje proizvoda i robe te pruženih usluga i prihodi od donacija</t>
  </si>
  <si>
    <t>Otplata glanice primljenih zajmova od državnog proračuna</t>
  </si>
  <si>
    <t>ZAJMOVI OD DRUGIH RAZINA VLASTI</t>
  </si>
  <si>
    <t>Kamate za primljene kredite i zajmove</t>
  </si>
  <si>
    <t>Kamate za primljene zajmove od drugih razina vlasti</t>
  </si>
  <si>
    <t>IPA PROJEKTI I PROJEKTI IZ EU FONDOVA</t>
  </si>
  <si>
    <t>Pomoći dane u inozemstvo i unutar općeg proračuna</t>
  </si>
  <si>
    <t>Premije osiguranja</t>
  </si>
  <si>
    <t>Tekuće pomoći unutar općeg proračuna</t>
  </si>
  <si>
    <t>Službena, radna i zaštitna odjeća i obuća</t>
  </si>
  <si>
    <t xml:space="preserve">REDOVNO ODRŽAVANJE I OBNAVLJANJE VODOTOKA, VODNIH GRAĐEVINA I VODNOG DOBRA </t>
  </si>
  <si>
    <t xml:space="preserve">ULAGANJA U OBNOVU I RAZVITAK VODOOPSKRBE </t>
  </si>
  <si>
    <t xml:space="preserve">OBNAVLJANJE MELIORACIJSKIH GRAĐEVINA ZA ODVODNJU I NAVODNJAVANJE </t>
  </si>
  <si>
    <t xml:space="preserve">TEHNIČKI POSLOVI OD OPĆEG INTERESA ZA UPRAVLJANJE VODAMA </t>
  </si>
  <si>
    <t xml:space="preserve">HITNE INTERVENCIJE U PODRUČJU VODNOG GOSPODARSTVA </t>
  </si>
  <si>
    <t xml:space="preserve">IZDACI ZA SREĐIVANJE VLASNIŠTVA NA VODNOM DOBRU </t>
  </si>
  <si>
    <t>KAPITALNI RASHODI I TRANSFERI U PODRUČJU ZAŠTITE OD ŠTETNOG DJELOVANJA VODA I NAVODNJAVANJA</t>
  </si>
  <si>
    <t>ULAGANJA U OBJEKTE ZAŠTITE VODA I MORA OD ZAGAĐIVANJA</t>
  </si>
  <si>
    <t>EKO PROJEKT JADRAN - UČEŠĆE U POVLAČENJU ZAJMA</t>
  </si>
  <si>
    <t xml:space="preserve">PROJEKTI  NAVODNJAVANJA </t>
  </si>
  <si>
    <t>Kamate za zajmove od drugih razina vlasti-dr. proračun</t>
  </si>
  <si>
    <t>Ostali nespomenuti prihodi</t>
  </si>
  <si>
    <t>Prijevozna sredstva u pomorskom i riječnom prometu</t>
  </si>
  <si>
    <t xml:space="preserve">Tekuće pomoći unutar općeg  proračuna </t>
  </si>
  <si>
    <t>Pomoći proračunu iz drugih proračuna</t>
  </si>
  <si>
    <t>Tekuće pomoći proračunu iz drugih proračuna</t>
  </si>
  <si>
    <t>Kapitalne pomoći proračunu iz drugih proračuna</t>
  </si>
  <si>
    <t>Donacije od pravnih i fizičkih osoba izvan općeg proračuna</t>
  </si>
  <si>
    <t>Zdravstvene i veterinarske usluge</t>
  </si>
  <si>
    <t>Članarine i norme</t>
  </si>
  <si>
    <t xml:space="preserve">Kapitalne pomoći kreditnim i ostalim financijskim institucijama te trgovačkim društvima u javnom sektoru </t>
  </si>
  <si>
    <t xml:space="preserve">Kapitalne pomoći kreditnim i ostalim financijskim institucijama te 
trgovačkim društvima u javnom sektoru </t>
  </si>
  <si>
    <t>Otplata glavnice primljenih kredita i zajmova od kreditnih i ostalih financijskih  institucija u javnom sektoru</t>
  </si>
  <si>
    <t>Otplata glavnice primljenih kredita i zajmova  od kreditnih i ostalih financijskih institucija izvan javnog sektora</t>
  </si>
  <si>
    <t>Otplata glavnice primljenih kredita od tuzemnih kreditnih  institucija izvan javnog sektora</t>
  </si>
  <si>
    <t>Otplata glavnice primljenih kredita i zajmova od kreditnih  i ostalih financijskih institucija u javnom sektoru</t>
  </si>
  <si>
    <t>Rashodi za nabavu neproizvedene dugotrajne imovine</t>
  </si>
  <si>
    <t>Naknada šteta pravnim i fizičkim osobama</t>
  </si>
  <si>
    <t>Pomoći dane u  inozemstvo i unutar općeg proračuna</t>
  </si>
  <si>
    <t>II. POSEBNI DIO</t>
  </si>
  <si>
    <t>B. RAČUN FINANCIRANJA</t>
  </si>
  <si>
    <t>PRIJENOS DEPOZITA IZ PRETHODNE GODINE</t>
  </si>
  <si>
    <t>PROJEKTI ŠVICARSKA DAROVNICA</t>
  </si>
  <si>
    <t xml:space="preserve">Kapitalne pomoći kreditnim  i ostalim financijskim institucijama te trgovačkim društvima u javnom sektoru </t>
  </si>
  <si>
    <t>Računalne usluge</t>
  </si>
  <si>
    <t>Plaće u naravi</t>
  </si>
  <si>
    <t>Prijevozna sredstva u cestovnom prometu</t>
  </si>
  <si>
    <t>Negativne tečajne razlike</t>
  </si>
  <si>
    <t>Tekuće pomoći od međunarodnih organizacija</t>
  </si>
  <si>
    <t>Troškovi sudskih postupaka</t>
  </si>
  <si>
    <t>Pomoći inozemnim vladama</t>
  </si>
  <si>
    <t>Kapitalne pomoći inozemnim vladama izvan EU (BiH)</t>
  </si>
  <si>
    <t>Naknade troškova osobama izvan radnog odnosa</t>
  </si>
  <si>
    <t>Pomoći od izvanproračunskih korisnika</t>
  </si>
  <si>
    <t>UKUPNI PRIHODI</t>
  </si>
  <si>
    <t>UKUPNI RASHODI</t>
  </si>
  <si>
    <t>Prihodi od dividendi</t>
  </si>
  <si>
    <t>Prihodi od pozitivnih tečajnih razlika</t>
  </si>
  <si>
    <t>PRIJENOS DEPOZITA U SLJEDEĆU GODINU</t>
  </si>
  <si>
    <t>Primljeni krediti i zajmovi od kreditnih i ostalih financijskih institucija izvan javnog sektora</t>
  </si>
  <si>
    <t>Primljeni krediti od tuzemnih kreditnih institucija izvan javnog sektora</t>
  </si>
  <si>
    <t>SANACIJA KLIZIŠTA</t>
  </si>
  <si>
    <t>Pomoći temeljem prijenosa EU sredstava</t>
  </si>
  <si>
    <t>Kapitalne pomoći proračunskim korisnicima državnog proračuna temeljem prijenosa EU sredstava</t>
  </si>
  <si>
    <t>Pomoći proračunskim korisnicima drugih proračuna</t>
  </si>
  <si>
    <t>Kapitalne pomoći proračunskim korisnicima drugih proračuna</t>
  </si>
  <si>
    <t>Prihodi od prodaje proizvoda i robe te pruženih usluga</t>
  </si>
  <si>
    <t>Prihodi od prodaje robe</t>
  </si>
  <si>
    <t>Subvencije</t>
  </si>
  <si>
    <t>Subvencije trgovačkim društvima u javnom sektoru</t>
  </si>
  <si>
    <t>Tekuće pomoći temeljem prijenosa EU sredstava</t>
  </si>
  <si>
    <t>Kapitalne pomoći temeljem prijenosa EU sredstava</t>
  </si>
  <si>
    <t>K2060</t>
  </si>
  <si>
    <t>PROJEKTI EIB/CEB VODNOKOMUNALNE INFRASTRUKTURE</t>
  </si>
  <si>
    <t>INSTITUT ZA VODE</t>
  </si>
  <si>
    <t>Prihodi od prodaje prijevoznih sredstava</t>
  </si>
  <si>
    <t>Primici od prodaje dionica i udjela u glavnici</t>
  </si>
  <si>
    <t>Primici od prodaje dionica i udjela u glavnici trgovačkih društava izvan javnog sektora</t>
  </si>
  <si>
    <t>Dionice i udjeli u glavnici tuzemnih trgovačkih društava izvan javnog sektora</t>
  </si>
  <si>
    <t>K100010</t>
  </si>
  <si>
    <t>K100009</t>
  </si>
  <si>
    <t>K100008</t>
  </si>
  <si>
    <t>K100007</t>
  </si>
  <si>
    <t>K100006</t>
  </si>
  <si>
    <t>K100005</t>
  </si>
  <si>
    <t>K100004</t>
  </si>
  <si>
    <t>K100003</t>
  </si>
  <si>
    <t>A100012</t>
  </si>
  <si>
    <t>A100011</t>
  </si>
  <si>
    <t>A100010</t>
  </si>
  <si>
    <t>A100008</t>
  </si>
  <si>
    <t>A100007</t>
  </si>
  <si>
    <t>A100006</t>
  </si>
  <si>
    <t>A100005</t>
  </si>
  <si>
    <t>A100004</t>
  </si>
  <si>
    <t>A100003</t>
  </si>
  <si>
    <t>A100002</t>
  </si>
  <si>
    <t>A100001</t>
  </si>
  <si>
    <t>K100002</t>
  </si>
  <si>
    <t>K100001</t>
  </si>
  <si>
    <t>K100000</t>
  </si>
  <si>
    <t>A100000</t>
  </si>
  <si>
    <t>001</t>
  </si>
  <si>
    <t>Poslovni objekti</t>
  </si>
  <si>
    <t>Prihodi od pruženih usluga</t>
  </si>
  <si>
    <t>Povećanje / Smanjenje</t>
  </si>
  <si>
    <t xml:space="preserve">Indeks </t>
  </si>
  <si>
    <t>-</t>
  </si>
  <si>
    <t xml:space="preserve">Kapitalne pomoći od izvanproračunskih korisnika </t>
  </si>
  <si>
    <t xml:space="preserve">Kapitalne pomoći iz EU sredstava </t>
  </si>
  <si>
    <t>Plan  
za 2023.</t>
  </si>
  <si>
    <t>Novi plan 2023.</t>
  </si>
  <si>
    <t>OBRAČUN I NAPLATA VODNIH NAKNADA</t>
  </si>
  <si>
    <t>ULAGANJA U MATERIJALNU IMOVINU</t>
  </si>
  <si>
    <t xml:space="preserve">II. PRIJEDLOG IZMJENA I DOPUNA FINANCIJSKOG PLANA HRVATSKIH VODA ZA 2023. GODINU </t>
  </si>
  <si>
    <t>VII - 2023
modificirano</t>
  </si>
  <si>
    <t>VII - 2023
novčano</t>
  </si>
  <si>
    <t>VII -2023</t>
  </si>
  <si>
    <t>VII - 2023</t>
  </si>
  <si>
    <t>I - VII - 2022
modificirano</t>
  </si>
  <si>
    <t>I - VII - 2022
novčano</t>
  </si>
  <si>
    <t>I - VII - 2022</t>
  </si>
  <si>
    <t>I- XII - 2022</t>
  </si>
  <si>
    <t>I-XII/2022
modificirano</t>
  </si>
  <si>
    <t>I-XII/2022
novčano</t>
  </si>
  <si>
    <t>VII -2023
modificirano
nacrt</t>
  </si>
  <si>
    <t>VII -2023
novčano
nacrt</t>
  </si>
  <si>
    <t>VIII - 2023
nacrt</t>
  </si>
  <si>
    <t>VIII -2023
modificirano
nacrt</t>
  </si>
  <si>
    <t>VIII -2023
novčano
nacrt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</si>
</sst>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2" formatCode="yyyy\.mm\.dd"/>
  </numFmts>
  <fonts count="44">
    <font>
      <sz val="10"/>
      <color indexed="8"/>
      <name val="MS Sans Serif"/>
      <charset val="238"/>
    </font>
    <font>
      <sz val="9.85"/>
      <color indexed="8"/>
      <name val="Times New Roman"/>
      <charset val="238"/>
    </font>
    <font>
      <sz val="9.85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MS Sans Serif"/>
      <family val="2"/>
    </font>
    <font>
      <sz val="9"/>
      <name val="Arial"/>
      <family val="2"/>
      <charset val="238"/>
    </font>
    <font>
      <b/>
      <sz val="12"/>
      <name val="Times New Roman"/>
      <family val="1"/>
    </font>
    <font>
      <sz val="12"/>
      <name val="MS Sans Serif"/>
      <family val="2"/>
    </font>
    <font>
      <b/>
      <sz val="9.85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.85"/>
      <name val="Times New Roman"/>
      <family val="1"/>
      <charset val="238"/>
    </font>
    <font>
      <b/>
      <sz val="10"/>
      <name val="Times New Roman"/>
      <family val="1"/>
    </font>
    <font>
      <b/>
      <sz val="12"/>
      <name val="Times New Roman"/>
      <family val="1"/>
      <charset val="238"/>
    </font>
    <font>
      <sz val="9.85"/>
      <name val="Times New Roman"/>
      <family val="1"/>
    </font>
    <font>
      <i/>
      <sz val="10"/>
      <name val="Times New Roman"/>
      <family val="1"/>
      <charset val="238"/>
    </font>
    <font>
      <i/>
      <sz val="9.85"/>
      <name val="Times New Roman"/>
      <family val="1"/>
      <charset val="238"/>
    </font>
    <font>
      <b/>
      <sz val="9.85"/>
      <name val="Times New Roman"/>
      <family val="1"/>
    </font>
    <font>
      <b/>
      <sz val="14"/>
      <name val="Times New Roman"/>
      <family val="1"/>
      <charset val="238"/>
    </font>
    <font>
      <b/>
      <sz val="14"/>
      <name val="Times New Roman"/>
      <family val="1"/>
    </font>
    <font>
      <sz val="11"/>
      <name val="MS Sans Serif"/>
      <family val="2"/>
    </font>
    <font>
      <b/>
      <sz val="11"/>
      <name val="Times New Roman"/>
      <family val="1"/>
    </font>
    <font>
      <i/>
      <sz val="9.85"/>
      <name val="Times New Roman"/>
      <family val="1"/>
    </font>
    <font>
      <b/>
      <i/>
      <sz val="9.85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4"/>
      <name val="Times New Roman"/>
      <family val="1"/>
    </font>
    <font>
      <sz val="14"/>
      <name val="MS Sans Serif"/>
      <family val="2"/>
    </font>
    <font>
      <b/>
      <i/>
      <sz val="9.85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Times New Roman"/>
      <family val="1"/>
      <charset val="238"/>
    </font>
    <font>
      <i/>
      <sz val="9"/>
      <name val="Arial"/>
      <family val="2"/>
      <charset val="238"/>
    </font>
    <font>
      <sz val="12"/>
      <name val="MS Sans Serif"/>
      <family val="2"/>
      <charset val="238"/>
    </font>
    <font>
      <sz val="14"/>
      <name val="Times New Roman"/>
      <family val="1"/>
      <charset val="238"/>
    </font>
    <font>
      <sz val="10"/>
      <name val="Geneva"/>
      <charset val="238"/>
    </font>
    <font>
      <u/>
      <sz val="10"/>
      <color indexed="12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38" fillId="0" borderId="0"/>
    <xf numFmtId="0" fontId="13" fillId="0" borderId="0"/>
  </cellStyleXfs>
  <cellXfs count="393">
    <xf numFmtId="0" fontId="0" fillId="0" borderId="0" xfId="0" applyNumberFormat="1" applyFill="1" applyBorder="1" applyAlignment="1" applyProtection="1"/>
    <xf numFmtId="3" fontId="3" fillId="0" borderId="1" xfId="0" applyNumberFormat="1" applyFont="1" applyFill="1" applyBorder="1" applyAlignment="1" applyProtection="1"/>
    <xf numFmtId="3" fontId="5" fillId="0" borderId="1" xfId="0" applyNumberFormat="1" applyFont="1" applyFill="1" applyBorder="1" applyAlignment="1" applyProtection="1">
      <alignment horizontal="right"/>
    </xf>
    <xf numFmtId="4" fontId="5" fillId="0" borderId="1" xfId="0" applyNumberFormat="1" applyFont="1" applyFill="1" applyBorder="1" applyAlignment="1" applyProtection="1">
      <alignment wrapText="1"/>
    </xf>
    <xf numFmtId="4" fontId="3" fillId="0" borderId="1" xfId="0" applyNumberFormat="1" applyFont="1" applyFill="1" applyBorder="1" applyAlignment="1" applyProtection="1">
      <alignment wrapText="1"/>
    </xf>
    <xf numFmtId="0" fontId="7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horizontal="right"/>
    </xf>
    <xf numFmtId="3" fontId="4" fillId="0" borderId="1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>
      <alignment horizontal="left" wrapText="1"/>
    </xf>
    <xf numFmtId="0" fontId="9" fillId="0" borderId="0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" fillId="0" borderId="1" xfId="8" applyNumberFormat="1" applyFont="1" applyFill="1" applyBorder="1" applyAlignment="1" applyProtection="1">
      <alignment horizontal="right"/>
    </xf>
    <xf numFmtId="0" fontId="3" fillId="0" borderId="2" xfId="15" applyFont="1" applyFill="1" applyBorder="1" applyAlignment="1">
      <alignment horizontal="left" wrapText="1"/>
    </xf>
    <xf numFmtId="0" fontId="3" fillId="0" borderId="1" xfId="15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/>
    </xf>
    <xf numFmtId="0" fontId="3" fillId="0" borderId="1" xfId="15" applyFont="1" applyFill="1" applyBorder="1" applyAlignment="1">
      <alignment horizontal="left" wrapText="1"/>
    </xf>
    <xf numFmtId="0" fontId="7" fillId="0" borderId="0" xfId="0" applyNumberFormat="1" applyFont="1" applyFill="1" applyBorder="1" applyAlignment="1" applyProtection="1"/>
    <xf numFmtId="4" fontId="5" fillId="0" borderId="1" xfId="0" applyNumberFormat="1" applyFont="1" applyFill="1" applyBorder="1" applyAlignment="1" applyProtection="1"/>
    <xf numFmtId="0" fontId="5" fillId="0" borderId="4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/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wrapText="1"/>
    </xf>
    <xf numFmtId="3" fontId="5" fillId="0" borderId="1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/>
    <xf numFmtId="0" fontId="3" fillId="0" borderId="5" xfId="8" applyFont="1" applyFill="1" applyBorder="1" applyAlignment="1">
      <alignment horizontal="left" wrapText="1"/>
    </xf>
    <xf numFmtId="3" fontId="3" fillId="0" borderId="1" xfId="0" quotePrefix="1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wrapText="1"/>
    </xf>
    <xf numFmtId="0" fontId="7" fillId="0" borderId="6" xfId="0" applyNumberFormat="1" applyFont="1" applyFill="1" applyBorder="1" applyAlignment="1" applyProtection="1"/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 applyProtection="1">
      <alignment horizontal="right"/>
    </xf>
    <xf numFmtId="0" fontId="15" fillId="0" borderId="4" xfId="0" quotePrefix="1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7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15" fillId="0" borderId="8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wrapText="1"/>
    </xf>
    <xf numFmtId="0" fontId="4" fillId="0" borderId="9" xfId="0" applyNumberFormat="1" applyFont="1" applyFill="1" applyBorder="1" applyAlignment="1" applyProtection="1"/>
    <xf numFmtId="0" fontId="16" fillId="0" borderId="2" xfId="0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5" fillId="0" borderId="2" xfId="0" quotePrefix="1" applyNumberFormat="1" applyFont="1" applyFill="1" applyBorder="1" applyAlignment="1" applyProtection="1">
      <alignment horizontal="left"/>
    </xf>
    <xf numFmtId="0" fontId="3" fillId="0" borderId="10" xfId="8" applyFont="1" applyFill="1" applyBorder="1" applyAlignment="1">
      <alignment horizontal="left"/>
    </xf>
    <xf numFmtId="0" fontId="3" fillId="0" borderId="2" xfId="8" applyNumberFormat="1" applyFont="1" applyFill="1" applyBorder="1" applyAlignment="1" applyProtection="1">
      <alignment horizontal="left"/>
    </xf>
    <xf numFmtId="0" fontId="5" fillId="0" borderId="2" xfId="0" applyFont="1" applyFill="1" applyBorder="1" applyAlignment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5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3" fontId="5" fillId="0" borderId="1" xfId="8" applyNumberFormat="1" applyFont="1" applyFill="1" applyBorder="1" applyAlignment="1" applyProtection="1">
      <alignment horizontal="right"/>
    </xf>
    <xf numFmtId="3" fontId="16" fillId="0" borderId="11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3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27" fillId="0" borderId="0" xfId="0" quotePrefix="1" applyNumberFormat="1" applyFont="1" applyFill="1" applyBorder="1" applyAlignment="1" applyProtection="1">
      <alignment horizontal="center" vertical="center"/>
    </xf>
    <xf numFmtId="3" fontId="27" fillId="0" borderId="0" xfId="0" applyNumberFormat="1" applyFont="1" applyFill="1" applyBorder="1" applyAlignment="1" applyProtection="1"/>
    <xf numFmtId="0" fontId="15" fillId="0" borderId="12" xfId="0" quotePrefix="1" applyNumberFormat="1" applyFont="1" applyFill="1" applyBorder="1" applyAlignment="1" applyProtection="1">
      <alignment horizontal="left" vertical="center"/>
    </xf>
    <xf numFmtId="0" fontId="4" fillId="0" borderId="0" xfId="0" quotePrefix="1" applyNumberFormat="1" applyFont="1" applyFill="1" applyBorder="1" applyAlignment="1" applyProtection="1">
      <alignment horizontal="center" vertical="center"/>
    </xf>
    <xf numFmtId="3" fontId="4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 wrapText="1"/>
    </xf>
    <xf numFmtId="3" fontId="15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/>
    <xf numFmtId="0" fontId="15" fillId="0" borderId="0" xfId="0" quotePrefix="1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center" vertical="center"/>
    </xf>
    <xf numFmtId="0" fontId="15" fillId="0" borderId="1" xfId="0" quotePrefix="1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15" fillId="0" borderId="2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3" fontId="15" fillId="0" borderId="1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left" vertical="top"/>
    </xf>
    <xf numFmtId="0" fontId="3" fillId="0" borderId="1" xfId="8" applyFont="1" applyFill="1" applyBorder="1" applyAlignment="1">
      <alignment horizontal="left"/>
    </xf>
    <xf numFmtId="0" fontId="15" fillId="0" borderId="1" xfId="0" applyNumberFormat="1" applyFont="1" applyFill="1" applyBorder="1" applyAlignment="1" applyProtection="1">
      <alignment horizontal="left" vertical="top"/>
    </xf>
    <xf numFmtId="0" fontId="4" fillId="0" borderId="2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8" applyNumberFormat="1" applyFont="1" applyFill="1" applyBorder="1" applyAlignment="1" applyProtection="1">
      <alignment horizontal="left"/>
    </xf>
    <xf numFmtId="0" fontId="15" fillId="0" borderId="3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>
      <alignment horizontal="left"/>
    </xf>
    <xf numFmtId="0" fontId="4" fillId="0" borderId="1" xfId="0" quotePrefix="1" applyNumberFormat="1" applyFont="1" applyFill="1" applyBorder="1" applyAlignment="1" applyProtection="1">
      <alignment horizontal="left"/>
    </xf>
    <xf numFmtId="0" fontId="5" fillId="0" borderId="2" xfId="0" applyNumberFormat="1" applyFont="1" applyFill="1" applyBorder="1" applyAlignment="1" applyProtection="1">
      <alignment horizontal="left" vertical="top"/>
    </xf>
    <xf numFmtId="0" fontId="3" fillId="0" borderId="1" xfId="0" quotePrefix="1" applyNumberFormat="1" applyFont="1" applyFill="1" applyBorder="1" applyAlignment="1" applyProtection="1">
      <alignment horizontal="left"/>
    </xf>
    <xf numFmtId="0" fontId="27" fillId="0" borderId="1" xfId="0" quotePrefix="1" applyNumberFormat="1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left" vertical="top"/>
    </xf>
    <xf numFmtId="0" fontId="4" fillId="0" borderId="8" xfId="0" applyNumberFormat="1" applyFont="1" applyFill="1" applyBorder="1" applyAlignment="1" applyProtection="1">
      <alignment horizontal="left" vertical="top"/>
    </xf>
    <xf numFmtId="0" fontId="15" fillId="0" borderId="8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28" fillId="0" borderId="0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/>
    <xf numFmtId="0" fontId="20" fillId="0" borderId="4" xfId="0" quotePrefix="1" applyFont="1" applyFill="1" applyBorder="1" applyAlignment="1">
      <alignment horizontal="left" vertical="center" wrapText="1"/>
    </xf>
    <xf numFmtId="0" fontId="20" fillId="0" borderId="6" xfId="0" quotePrefix="1" applyFont="1" applyFill="1" applyBorder="1" applyAlignment="1">
      <alignment horizontal="left" vertical="center" wrapText="1"/>
    </xf>
    <xf numFmtId="0" fontId="15" fillId="0" borderId="6" xfId="0" quotePrefix="1" applyNumberFormat="1" applyFont="1" applyFill="1" applyBorder="1" applyAlignment="1" applyProtection="1">
      <alignment horizontal="left"/>
    </xf>
    <xf numFmtId="0" fontId="16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2" fontId="5" fillId="0" borderId="1" xfId="0" applyNumberFormat="1" applyFont="1" applyFill="1" applyBorder="1" applyAlignment="1" applyProtection="1">
      <alignment horizontal="right"/>
    </xf>
    <xf numFmtId="0" fontId="5" fillId="0" borderId="1" xfId="0" quotePrefix="1" applyFont="1" applyFill="1" applyBorder="1" applyAlignment="1">
      <alignment horizontal="left" wrapText="1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8" xfId="0" applyNumberFormat="1" applyFont="1" applyFill="1" applyBorder="1" applyAlignment="1" applyProtection="1">
      <alignment horizontal="left"/>
    </xf>
    <xf numFmtId="0" fontId="3" fillId="0" borderId="13" xfId="0" applyNumberFormat="1" applyFont="1" applyFill="1" applyBorder="1" applyAlignment="1" applyProtection="1">
      <alignment horizontal="left"/>
    </xf>
    <xf numFmtId="3" fontId="3" fillId="0" borderId="8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3" fontId="4" fillId="0" borderId="1" xfId="8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 vertical="center"/>
    </xf>
    <xf numFmtId="3" fontId="7" fillId="0" borderId="1" xfId="0" applyNumberFormat="1" applyFont="1" applyFill="1" applyBorder="1" applyAlignment="1" applyProtection="1"/>
    <xf numFmtId="3" fontId="7" fillId="0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43" fontId="7" fillId="0" borderId="0" xfId="1" applyFont="1" applyFill="1" applyBorder="1" applyAlignment="1" applyProtection="1"/>
    <xf numFmtId="0" fontId="7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vertical="justify"/>
    </xf>
    <xf numFmtId="0" fontId="35" fillId="0" borderId="0" xfId="0" quotePrefix="1" applyNumberFormat="1" applyFont="1" applyFill="1" applyBorder="1" applyAlignment="1" applyProtection="1">
      <alignment horizontal="left"/>
    </xf>
    <xf numFmtId="3" fontId="3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quotePrefix="1" applyNumberFormat="1" applyFont="1" applyFill="1" applyBorder="1" applyAlignment="1" applyProtection="1">
      <alignment horizontal="left"/>
    </xf>
    <xf numFmtId="3" fontId="7" fillId="0" borderId="0" xfId="0" quotePrefix="1" applyNumberFormat="1" applyFont="1" applyFill="1" applyBorder="1" applyAlignment="1" applyProtection="1">
      <alignment horizontal="left"/>
    </xf>
    <xf numFmtId="22" fontId="4" fillId="0" borderId="0" xfId="0" applyNumberFormat="1" applyFont="1" applyFill="1" applyBorder="1" applyAlignment="1" applyProtection="1"/>
    <xf numFmtId="0" fontId="14" fillId="0" borderId="0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 applyProtection="1"/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0" fillId="0" borderId="1" xfId="0" applyFont="1" applyFill="1" applyBorder="1" applyAlignment="1"/>
    <xf numFmtId="0" fontId="17" fillId="0" borderId="1" xfId="0" quotePrefix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/>
    </xf>
    <xf numFmtId="0" fontId="3" fillId="0" borderId="1" xfId="8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left" vertical="center"/>
    </xf>
    <xf numFmtId="0" fontId="24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quotePrefix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/>
    </xf>
    <xf numFmtId="0" fontId="17" fillId="0" borderId="0" xfId="0" quotePrefix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center" vertical="center"/>
    </xf>
    <xf numFmtId="0" fontId="25" fillId="0" borderId="0" xfId="0" quotePrefix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20" fillId="0" borderId="0" xfId="0" quotePrefix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20" fillId="0" borderId="12" xfId="0" quotePrefix="1" applyFont="1" applyFill="1" applyBorder="1" applyAlignment="1">
      <alignment horizontal="left" vertical="center" wrapText="1"/>
    </xf>
    <xf numFmtId="0" fontId="20" fillId="0" borderId="12" xfId="0" quotePrefix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16" fillId="0" borderId="14" xfId="0" quotePrefix="1" applyFont="1" applyBorder="1" applyAlignment="1">
      <alignment horizontal="left" wrapText="1"/>
    </xf>
    <xf numFmtId="0" fontId="16" fillId="0" borderId="12" xfId="0" quotePrefix="1" applyFont="1" applyBorder="1" applyAlignment="1">
      <alignment horizontal="left" wrapText="1"/>
    </xf>
    <xf numFmtId="0" fontId="16" fillId="0" borderId="12" xfId="0" quotePrefix="1" applyFont="1" applyBorder="1" applyAlignment="1">
      <alignment horizontal="center" wrapText="1"/>
    </xf>
    <xf numFmtId="0" fontId="16" fillId="0" borderId="12" xfId="0" quotePrefix="1" applyNumberFormat="1" applyFont="1" applyFill="1" applyBorder="1" applyAlignment="1" applyProtection="1">
      <alignment horizontal="left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3" fontId="16" fillId="0" borderId="11" xfId="0" applyNumberFormat="1" applyFont="1" applyFill="1" applyBorder="1" applyAlignment="1" applyProtection="1">
      <alignment horizontal="right" wrapText="1"/>
    </xf>
    <xf numFmtId="0" fontId="16" fillId="0" borderId="0" xfId="0" quotePrefix="1" applyNumberFormat="1" applyFont="1" applyFill="1" applyBorder="1" applyAlignment="1" applyProtection="1">
      <alignment horizontal="left" wrapText="1"/>
    </xf>
    <xf numFmtId="0" fontId="34" fillId="0" borderId="0" xfId="0" applyNumberFormat="1" applyFont="1" applyFill="1" applyBorder="1" applyAlignment="1" applyProtection="1">
      <alignment wrapText="1"/>
    </xf>
    <xf numFmtId="0" fontId="16" fillId="0" borderId="15" xfId="0" quotePrefix="1" applyNumberFormat="1" applyFont="1" applyFill="1" applyBorder="1" applyAlignment="1" applyProtection="1">
      <alignment horizontal="left" wrapText="1"/>
    </xf>
    <xf numFmtId="0" fontId="34" fillId="0" borderId="15" xfId="0" applyNumberFormat="1" applyFont="1" applyFill="1" applyBorder="1" applyAlignment="1" applyProtection="1">
      <alignment wrapText="1"/>
    </xf>
    <xf numFmtId="0" fontId="16" fillId="0" borderId="12" xfId="0" quotePrefix="1" applyNumberFormat="1" applyFont="1" applyFill="1" applyBorder="1" applyAlignment="1" applyProtection="1">
      <alignment horizontal="left" wrapText="1"/>
    </xf>
    <xf numFmtId="3" fontId="16" fillId="0" borderId="11" xfId="0" applyNumberFormat="1" applyFont="1" applyFill="1" applyBorder="1" applyAlignment="1" applyProtection="1">
      <alignment wrapText="1"/>
    </xf>
    <xf numFmtId="0" fontId="22" fillId="0" borderId="0" xfId="0" quotePrefix="1" applyNumberFormat="1" applyFont="1" applyFill="1" applyBorder="1" applyAlignment="1" applyProtection="1">
      <alignment horizontal="left" wrapText="1"/>
    </xf>
    <xf numFmtId="0" fontId="30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center"/>
    </xf>
    <xf numFmtId="172" fontId="5" fillId="0" borderId="16" xfId="0" applyNumberFormat="1" applyFont="1" applyFill="1" applyBorder="1" applyAlignment="1">
      <alignment horizontal="left" vertical="center"/>
    </xf>
    <xf numFmtId="172" fontId="5" fillId="0" borderId="2" xfId="0" applyNumberFormat="1" applyFont="1" applyFill="1" applyBorder="1" applyAlignment="1">
      <alignment horizontal="left"/>
    </xf>
    <xf numFmtId="0" fontId="14" fillId="0" borderId="1" xfId="0" applyFont="1" applyFill="1" applyBorder="1" applyAlignment="1"/>
    <xf numFmtId="0" fontId="17" fillId="0" borderId="2" xfId="0" quotePrefix="1" applyFont="1" applyFill="1" applyBorder="1" applyAlignment="1">
      <alignment horizontal="left"/>
    </xf>
    <xf numFmtId="0" fontId="17" fillId="0" borderId="1" xfId="0" applyFont="1" applyFill="1" applyBorder="1" applyAlignment="1"/>
    <xf numFmtId="0" fontId="3" fillId="0" borderId="2" xfId="0" quotePrefix="1" applyFont="1" applyFill="1" applyBorder="1" applyAlignment="1">
      <alignment horizontal="left"/>
    </xf>
    <xf numFmtId="0" fontId="3" fillId="0" borderId="1" xfId="0" quotePrefix="1" applyFont="1" applyFill="1" applyBorder="1" applyAlignment="1">
      <alignment horizontal="left"/>
    </xf>
    <xf numFmtId="0" fontId="3" fillId="0" borderId="1" xfId="0" applyFont="1" applyFill="1" applyBorder="1" applyAlignment="1"/>
    <xf numFmtId="0" fontId="5" fillId="0" borderId="1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8" applyFont="1" applyFill="1" applyBorder="1" applyAlignment="1">
      <alignment horizontal="left" wrapText="1"/>
    </xf>
    <xf numFmtId="0" fontId="3" fillId="0" borderId="2" xfId="8" quotePrefix="1" applyFont="1" applyFill="1" applyBorder="1" applyAlignment="1">
      <alignment horizontal="left"/>
    </xf>
    <xf numFmtId="0" fontId="5" fillId="0" borderId="2" xfId="0" quotePrefix="1" applyFont="1" applyFill="1" applyBorder="1" applyAlignment="1">
      <alignment horizontal="left"/>
    </xf>
    <xf numFmtId="0" fontId="3" fillId="0" borderId="2" xfId="0" quotePrefix="1" applyFont="1" applyFill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left"/>
    </xf>
    <xf numFmtId="0" fontId="18" fillId="0" borderId="1" xfId="0" applyFont="1" applyFill="1" applyBorder="1" applyAlignment="1"/>
    <xf numFmtId="0" fontId="3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/>
    </xf>
    <xf numFmtId="0" fontId="5" fillId="0" borderId="1" xfId="0" quotePrefix="1" applyFont="1" applyFill="1" applyBorder="1" applyAlignment="1"/>
    <xf numFmtId="0" fontId="3" fillId="0" borderId="1" xfId="0" quotePrefix="1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justify"/>
    </xf>
    <xf numFmtId="0" fontId="3" fillId="0" borderId="2" xfId="0" applyNumberFormat="1" applyFont="1" applyFill="1" applyBorder="1" applyAlignment="1">
      <alignment horizontal="left" vertical="justify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justify"/>
    </xf>
    <xf numFmtId="0" fontId="35" fillId="0" borderId="0" xfId="0" applyFont="1" applyFill="1" applyAlignment="1">
      <alignment horizontal="left"/>
    </xf>
    <xf numFmtId="0" fontId="35" fillId="0" borderId="0" xfId="0" applyFont="1" applyFill="1" applyAlignment="1"/>
    <xf numFmtId="0" fontId="7" fillId="0" borderId="0" xfId="0" applyFont="1" applyFill="1" applyAlignment="1">
      <alignment horizontal="left"/>
    </xf>
    <xf numFmtId="0" fontId="33" fillId="0" borderId="0" xfId="0" applyFont="1" applyFill="1" applyAlignment="1"/>
    <xf numFmtId="0" fontId="33" fillId="0" borderId="0" xfId="0" applyFont="1" applyFill="1" applyAlignment="1">
      <alignment horizontal="left"/>
    </xf>
    <xf numFmtId="0" fontId="7" fillId="0" borderId="0" xfId="0" applyFont="1" applyFill="1" applyAlignment="1"/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7" fillId="0" borderId="0" xfId="0" quotePrefix="1" applyFont="1" applyFill="1" applyBorder="1" applyAlignment="1">
      <alignment horizontal="left"/>
    </xf>
    <xf numFmtId="0" fontId="35" fillId="0" borderId="0" xfId="0" quotePrefix="1" applyFont="1" applyFill="1" applyBorder="1" applyAlignment="1">
      <alignment horizontal="left"/>
    </xf>
    <xf numFmtId="0" fontId="33" fillId="0" borderId="0" xfId="0" quotePrefix="1" applyFont="1" applyFill="1" applyBorder="1" applyAlignment="1">
      <alignment horizontal="left"/>
    </xf>
    <xf numFmtId="0" fontId="33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35" fillId="0" borderId="0" xfId="0" quotePrefix="1" applyFont="1" applyFill="1" applyAlignment="1">
      <alignment horizontal="left"/>
    </xf>
    <xf numFmtId="0" fontId="20" fillId="0" borderId="16" xfId="0" quotePrefix="1" applyFont="1" applyFill="1" applyBorder="1" applyAlignment="1">
      <alignment horizontal="left" vertical="top" wrapText="1"/>
    </xf>
    <xf numFmtId="0" fontId="20" fillId="0" borderId="4" xfId="0" quotePrefix="1" applyFont="1" applyFill="1" applyBorder="1" applyAlignment="1">
      <alignment horizontal="left" vertical="top" wrapText="1"/>
    </xf>
    <xf numFmtId="0" fontId="20" fillId="0" borderId="2" xfId="0" quotePrefix="1" applyFont="1" applyFill="1" applyBorder="1" applyAlignment="1">
      <alignment horizontal="left" vertical="top" wrapText="1"/>
    </xf>
    <xf numFmtId="0" fontId="20" fillId="0" borderId="1" xfId="0" quotePrefix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/>
    </xf>
    <xf numFmtId="0" fontId="20" fillId="0" borderId="1" xfId="0" quotePrefix="1" applyFont="1" applyFill="1" applyBorder="1" applyAlignment="1">
      <alignment horizontal="left"/>
    </xf>
    <xf numFmtId="2" fontId="15" fillId="0" borderId="1" xfId="0" applyNumberFormat="1" applyFont="1" applyFill="1" applyBorder="1" applyAlignment="1" applyProtection="1">
      <alignment horizontal="right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/>
    <xf numFmtId="0" fontId="25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0" fillId="0" borderId="1" xfId="0" quotePrefix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17" fillId="0" borderId="1" xfId="0" quotePrefix="1" applyFont="1" applyFill="1" applyBorder="1" applyAlignment="1">
      <alignment horizontal="left" wrapText="1"/>
    </xf>
    <xf numFmtId="0" fontId="25" fillId="0" borderId="1" xfId="0" quotePrefix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0" fontId="19" fillId="0" borderId="1" xfId="0" applyFont="1" applyFill="1" applyBorder="1" applyAlignment="1"/>
    <xf numFmtId="0" fontId="26" fillId="0" borderId="1" xfId="0" applyFont="1" applyFill="1" applyBorder="1" applyAlignment="1">
      <alignment horizontal="left"/>
    </xf>
    <xf numFmtId="0" fontId="17" fillId="0" borderId="8" xfId="0" quotePrefix="1" applyFont="1" applyFill="1" applyBorder="1" applyAlignment="1">
      <alignment horizontal="left"/>
    </xf>
    <xf numFmtId="0" fontId="14" fillId="0" borderId="8" xfId="0" applyFont="1" applyFill="1" applyBorder="1" applyAlignment="1"/>
    <xf numFmtId="3" fontId="3" fillId="0" borderId="8" xfId="8" applyNumberFormat="1" applyFont="1" applyFill="1" applyBorder="1" applyAlignment="1" applyProtection="1">
      <alignment horizontal="right"/>
    </xf>
    <xf numFmtId="2" fontId="3" fillId="0" borderId="1" xfId="0" applyNumberFormat="1" applyFont="1" applyFill="1" applyBorder="1" applyAlignment="1" applyProtection="1">
      <alignment horizontal="right" wrapText="1"/>
    </xf>
    <xf numFmtId="2" fontId="5" fillId="0" borderId="1" xfId="0" applyNumberFormat="1" applyFont="1" applyFill="1" applyBorder="1" applyAlignment="1" applyProtection="1">
      <alignment horizontal="right" wrapText="1"/>
    </xf>
    <xf numFmtId="0" fontId="14" fillId="0" borderId="2" xfId="0" quotePrefix="1" applyFont="1" applyFill="1" applyBorder="1" applyAlignment="1">
      <alignment horizontal="left"/>
    </xf>
    <xf numFmtId="0" fontId="7" fillId="0" borderId="3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>
      <alignment horizontal="right" wrapText="1"/>
    </xf>
    <xf numFmtId="0" fontId="4" fillId="0" borderId="5" xfId="0" applyNumberFormat="1" applyFont="1" applyFill="1" applyBorder="1" applyAlignment="1" applyProtection="1">
      <alignment horizontal="right" wrapText="1"/>
    </xf>
    <xf numFmtId="3" fontId="4" fillId="0" borderId="17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wrapText="1"/>
    </xf>
    <xf numFmtId="3" fontId="5" fillId="0" borderId="17" xfId="0" applyNumberFormat="1" applyFont="1" applyFill="1" applyBorder="1" applyAlignment="1" applyProtection="1">
      <alignment horizontal="right" wrapText="1"/>
    </xf>
    <xf numFmtId="0" fontId="5" fillId="0" borderId="1" xfId="0" quotePrefix="1" applyFont="1" applyBorder="1" applyAlignment="1">
      <alignment horizontal="left" wrapText="1"/>
    </xf>
    <xf numFmtId="3" fontId="16" fillId="0" borderId="11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/>
    </xf>
    <xf numFmtId="4" fontId="16" fillId="0" borderId="11" xfId="0" applyNumberFormat="1" applyFont="1" applyFill="1" applyBorder="1" applyAlignment="1">
      <alignment horizontal="right" wrapText="1"/>
    </xf>
    <xf numFmtId="3" fontId="4" fillId="0" borderId="18" xfId="8" applyNumberFormat="1" applyFont="1" applyFill="1" applyBorder="1" applyAlignment="1" applyProtection="1">
      <alignment horizontal="right" wrapText="1"/>
    </xf>
    <xf numFmtId="3" fontId="3" fillId="0" borderId="18" xfId="0" applyNumberFormat="1" applyFont="1" applyFill="1" applyBorder="1" applyAlignment="1" applyProtection="1">
      <alignment horizontal="right" wrapText="1"/>
    </xf>
    <xf numFmtId="3" fontId="5" fillId="0" borderId="18" xfId="8" applyNumberFormat="1" applyFont="1" applyFill="1" applyBorder="1" applyAlignment="1" applyProtection="1">
      <alignment horizontal="right" wrapText="1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3" fontId="10" fillId="0" borderId="18" xfId="0" quotePrefix="1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 applyProtection="1">
      <alignment horizontal="center" wrapText="1"/>
    </xf>
    <xf numFmtId="4" fontId="3" fillId="0" borderId="1" xfId="0" applyNumberFormat="1" applyFont="1" applyFill="1" applyBorder="1" applyAlignment="1" applyProtection="1"/>
    <xf numFmtId="4" fontId="3" fillId="0" borderId="8" xfId="0" applyNumberFormat="1" applyFont="1" applyFill="1" applyBorder="1" applyAlignment="1" applyProtection="1">
      <alignment horizontal="right"/>
    </xf>
    <xf numFmtId="4" fontId="3" fillId="0" borderId="8" xfId="8" applyNumberFormat="1" applyFont="1" applyFill="1" applyBorder="1" applyAlignment="1" applyProtection="1">
      <alignment horizontal="right"/>
    </xf>
    <xf numFmtId="0" fontId="10" fillId="0" borderId="16" xfId="0" quotePrefix="1" applyFont="1" applyFill="1" applyBorder="1" applyAlignment="1">
      <alignment horizontal="left" vertical="center" wrapText="1"/>
    </xf>
    <xf numFmtId="0" fontId="10" fillId="0" borderId="4" xfId="0" quotePrefix="1" applyFont="1" applyFill="1" applyBorder="1" applyAlignment="1">
      <alignment horizontal="left" vertical="center" wrapText="1"/>
    </xf>
    <xf numFmtId="0" fontId="10" fillId="0" borderId="4" xfId="0" quotePrefix="1" applyFont="1" applyFill="1" applyBorder="1" applyAlignment="1">
      <alignment horizontal="center" vertical="center" wrapText="1"/>
    </xf>
    <xf numFmtId="0" fontId="5" fillId="0" borderId="4" xfId="0" quotePrefix="1" applyNumberFormat="1" applyFont="1" applyFill="1" applyBorder="1" applyAlignment="1" applyProtection="1">
      <alignment horizontal="center" vertical="center"/>
    </xf>
    <xf numFmtId="0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5" fillId="0" borderId="1" xfId="0" quotePrefix="1" applyNumberFormat="1" applyFont="1" applyFill="1" applyBorder="1" applyAlignment="1" applyProtection="1">
      <alignment horizontal="left" wrapText="1"/>
    </xf>
    <xf numFmtId="3" fontId="5" fillId="0" borderId="18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wrapText="1"/>
    </xf>
    <xf numFmtId="3" fontId="3" fillId="0" borderId="1" xfId="8" applyNumberFormat="1" applyFont="1" applyFill="1" applyBorder="1" applyAlignment="1" applyProtection="1">
      <alignment horizontal="right" wrapText="1"/>
    </xf>
    <xf numFmtId="0" fontId="3" fillId="0" borderId="1" xfId="0" quotePrefix="1" applyNumberFormat="1" applyFont="1" applyFill="1" applyBorder="1" applyAlignment="1" applyProtection="1">
      <alignment horizontal="left" wrapText="1"/>
    </xf>
    <xf numFmtId="3" fontId="3" fillId="0" borderId="18" xfId="8" applyNumberFormat="1" applyFont="1" applyFill="1" applyBorder="1" applyAlignment="1" applyProtection="1">
      <alignment horizontal="right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horizontal="right" wrapText="1"/>
    </xf>
    <xf numFmtId="0" fontId="5" fillId="0" borderId="1" xfId="0" applyNumberFormat="1" applyFont="1" applyFill="1" applyBorder="1" applyAlignment="1" applyProtection="1">
      <alignment horizontal="right" wrapText="1"/>
    </xf>
    <xf numFmtId="0" fontId="3" fillId="0" borderId="2" xfId="0" applyNumberFormat="1" applyFont="1" applyFill="1" applyBorder="1" applyAlignment="1" applyProtection="1">
      <alignment horizontal="right" wrapText="1"/>
    </xf>
    <xf numFmtId="0" fontId="3" fillId="0" borderId="1" xfId="0" applyNumberFormat="1" applyFont="1" applyFill="1" applyBorder="1" applyAlignment="1" applyProtection="1">
      <alignment horizontal="right" wrapText="1"/>
    </xf>
    <xf numFmtId="3" fontId="3" fillId="0" borderId="6" xfId="8" applyNumberFormat="1" applyFont="1" applyFill="1" applyBorder="1" applyAlignment="1" applyProtection="1">
      <alignment horizontal="right"/>
    </xf>
    <xf numFmtId="3" fontId="4" fillId="2" borderId="1" xfId="0" applyNumberFormat="1" applyFont="1" applyFill="1" applyBorder="1" applyAlignment="1" applyProtection="1">
      <alignment horizontal="right"/>
    </xf>
    <xf numFmtId="3" fontId="3" fillId="0" borderId="3" xfId="8" applyNumberFormat="1" applyFont="1" applyFill="1" applyBorder="1" applyAlignment="1" applyProtection="1">
      <alignment horizontal="right"/>
    </xf>
    <xf numFmtId="3" fontId="3" fillId="0" borderId="18" xfId="8" applyNumberFormat="1" applyFont="1" applyFill="1" applyBorder="1" applyAlignment="1" applyProtection="1">
      <alignment horizontal="right"/>
    </xf>
    <xf numFmtId="0" fontId="5" fillId="0" borderId="19" xfId="0" quotePrefix="1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wrapText="1"/>
    </xf>
    <xf numFmtId="0" fontId="5" fillId="0" borderId="17" xfId="0" applyNumberFormat="1" applyFont="1" applyFill="1" applyBorder="1" applyAlignment="1" applyProtection="1">
      <alignment wrapText="1"/>
    </xf>
    <xf numFmtId="0" fontId="3" fillId="0" borderId="17" xfId="0" applyNumberFormat="1" applyFont="1" applyFill="1" applyBorder="1" applyAlignment="1" applyProtection="1">
      <alignment wrapText="1"/>
    </xf>
    <xf numFmtId="0" fontId="15" fillId="0" borderId="9" xfId="0" applyNumberFormat="1" applyFont="1" applyFill="1" applyBorder="1" applyAlignment="1" applyProtection="1">
      <alignment wrapText="1"/>
    </xf>
    <xf numFmtId="0" fontId="15" fillId="0" borderId="0" xfId="0" quotePrefix="1" applyNumberFormat="1" applyFont="1" applyFill="1" applyBorder="1" applyAlignment="1" applyProtection="1">
      <alignment horizontal="left" vertical="center"/>
    </xf>
    <xf numFmtId="3" fontId="4" fillId="0" borderId="9" xfId="0" applyNumberFormat="1" applyFont="1" applyFill="1" applyBorder="1" applyAlignment="1" applyProtection="1">
      <alignment horizontal="right" wrapText="1"/>
    </xf>
    <xf numFmtId="3" fontId="16" fillId="0" borderId="11" xfId="0" applyNumberFormat="1" applyFont="1" applyBorder="1" applyAlignment="1">
      <alignment horizontal="right"/>
    </xf>
    <xf numFmtId="3" fontId="29" fillId="0" borderId="0" xfId="0" applyNumberFormat="1" applyFont="1" applyFill="1" applyBorder="1" applyAlignment="1" applyProtection="1"/>
    <xf numFmtId="3" fontId="16" fillId="0" borderId="11" xfId="0" applyNumberFormat="1" applyFont="1" applyBorder="1" applyAlignment="1">
      <alignment horizontal="right" wrapText="1"/>
    </xf>
    <xf numFmtId="0" fontId="5" fillId="0" borderId="19" xfId="0" quotePrefix="1" applyNumberFormat="1" applyFont="1" applyFill="1" applyBorder="1" applyAlignment="1" applyProtection="1">
      <alignment horizontal="center" vertical="center" wrapText="1"/>
    </xf>
    <xf numFmtId="3" fontId="15" fillId="0" borderId="18" xfId="0" applyNumberFormat="1" applyFont="1" applyFill="1" applyBorder="1" applyAlignment="1" applyProtection="1">
      <alignment horizontal="right" wrapText="1"/>
    </xf>
    <xf numFmtId="3" fontId="4" fillId="0" borderId="18" xfId="0" applyNumberFormat="1" applyFont="1" applyFill="1" applyBorder="1" applyAlignment="1" applyProtection="1">
      <alignment horizontal="right" wrapText="1"/>
    </xf>
    <xf numFmtId="3" fontId="4" fillId="0" borderId="1" xfId="8" applyNumberFormat="1" applyFont="1" applyFill="1" applyBorder="1" applyAlignment="1" applyProtection="1">
      <alignment horizontal="right" wrapText="1"/>
    </xf>
    <xf numFmtId="3" fontId="15" fillId="0" borderId="18" xfId="8" applyNumberFormat="1" applyFont="1" applyFill="1" applyBorder="1" applyAlignment="1" applyProtection="1">
      <alignment horizontal="right" wrapText="1"/>
    </xf>
    <xf numFmtId="3" fontId="40" fillId="0" borderId="1" xfId="0" applyNumberFormat="1" applyFont="1" applyFill="1" applyBorder="1" applyAlignment="1" applyProtection="1">
      <alignment horizontal="right"/>
    </xf>
    <xf numFmtId="0" fontId="40" fillId="0" borderId="1" xfId="0" applyFont="1" applyFill="1" applyBorder="1" applyAlignment="1">
      <alignment horizontal="left"/>
    </xf>
    <xf numFmtId="0" fontId="41" fillId="0" borderId="0" xfId="0" applyNumberFormat="1" applyFont="1" applyFill="1" applyBorder="1" applyAlignment="1" applyProtection="1"/>
    <xf numFmtId="0" fontId="42" fillId="0" borderId="2" xfId="0" applyFont="1" applyFill="1" applyBorder="1" applyAlignment="1">
      <alignment horizontal="left"/>
    </xf>
    <xf numFmtId="0" fontId="42" fillId="0" borderId="1" xfId="0" applyFont="1" applyFill="1" applyBorder="1" applyAlignment="1">
      <alignment horizontal="left"/>
    </xf>
    <xf numFmtId="3" fontId="42" fillId="0" borderId="1" xfId="0" applyNumberFormat="1" applyFont="1" applyFill="1" applyBorder="1" applyAlignment="1" applyProtection="1">
      <alignment horizontal="right"/>
    </xf>
    <xf numFmtId="0" fontId="43" fillId="0" borderId="2" xfId="0" quotePrefix="1" applyNumberFormat="1" applyFont="1" applyFill="1" applyBorder="1" applyAlignment="1" applyProtection="1">
      <alignment horizontal="left"/>
    </xf>
    <xf numFmtId="3" fontId="43" fillId="0" borderId="1" xfId="0" quotePrefix="1" applyNumberFormat="1" applyFont="1" applyFill="1" applyBorder="1" applyAlignment="1" applyProtection="1">
      <alignment horizontal="left"/>
    </xf>
    <xf numFmtId="3" fontId="43" fillId="0" borderId="1" xfId="8" applyNumberFormat="1" applyFont="1" applyFill="1" applyBorder="1" applyAlignment="1" applyProtection="1">
      <alignment horizontal="right"/>
    </xf>
    <xf numFmtId="0" fontId="43" fillId="0" borderId="2" xfId="0" quotePrefix="1" applyFont="1" applyFill="1" applyBorder="1" applyAlignment="1">
      <alignment horizontal="left"/>
    </xf>
    <xf numFmtId="0" fontId="43" fillId="0" borderId="1" xfId="0" quotePrefix="1" applyFont="1" applyFill="1" applyBorder="1" applyAlignment="1">
      <alignment horizontal="left"/>
    </xf>
    <xf numFmtId="0" fontId="43" fillId="0" borderId="1" xfId="0" applyFont="1" applyFill="1" applyBorder="1" applyAlignment="1">
      <alignment horizontal="left"/>
    </xf>
    <xf numFmtId="3" fontId="43" fillId="0" borderId="1" xfId="0" applyNumberFormat="1" applyFont="1" applyFill="1" applyBorder="1" applyAlignment="1" applyProtection="1">
      <alignment horizontal="right"/>
    </xf>
    <xf numFmtId="3" fontId="43" fillId="0" borderId="1" xfId="0" applyNumberFormat="1" applyFont="1" applyFill="1" applyBorder="1" applyAlignment="1" applyProtection="1"/>
    <xf numFmtId="4" fontId="43" fillId="0" borderId="1" xfId="0" applyNumberFormat="1" applyFont="1" applyFill="1" applyBorder="1" applyAlignment="1" applyProtection="1">
      <alignment wrapText="1"/>
    </xf>
    <xf numFmtId="0" fontId="43" fillId="0" borderId="2" xfId="8" quotePrefix="1" applyFont="1" applyFill="1" applyBorder="1" applyAlignment="1">
      <alignment horizontal="left"/>
    </xf>
    <xf numFmtId="0" fontId="43" fillId="0" borderId="1" xfId="8" applyFont="1" applyFill="1" applyBorder="1" applyAlignment="1">
      <alignment horizontal="left"/>
    </xf>
    <xf numFmtId="4" fontId="42" fillId="0" borderId="1" xfId="0" applyNumberFormat="1" applyFont="1" applyFill="1" applyBorder="1" applyAlignment="1" applyProtection="1">
      <alignment wrapText="1"/>
    </xf>
    <xf numFmtId="0" fontId="40" fillId="0" borderId="0" xfId="0" applyNumberFormat="1" applyFont="1" applyFill="1" applyBorder="1" applyAlignment="1" applyProtection="1"/>
    <xf numFmtId="3" fontId="43" fillId="2" borderId="1" xfId="8" applyNumberFormat="1" applyFont="1" applyFill="1" applyBorder="1" applyAlignment="1" applyProtection="1">
      <alignment horizontal="right" wrapText="1"/>
    </xf>
    <xf numFmtId="3" fontId="3" fillId="2" borderId="18" xfId="0" applyNumberFormat="1" applyFont="1" applyFill="1" applyBorder="1" applyAlignment="1" applyProtection="1">
      <alignment horizontal="right" wrapText="1"/>
    </xf>
    <xf numFmtId="3" fontId="43" fillId="0" borderId="18" xfId="0" applyNumberFormat="1" applyFont="1" applyFill="1" applyBorder="1" applyAlignment="1" applyProtection="1">
      <alignment horizontal="right" wrapText="1"/>
    </xf>
    <xf numFmtId="3" fontId="43" fillId="0" borderId="1" xfId="8" applyNumberFormat="1" applyFont="1" applyFill="1" applyBorder="1" applyAlignment="1" applyProtection="1">
      <alignment horizontal="right" wrapText="1"/>
    </xf>
    <xf numFmtId="4" fontId="42" fillId="0" borderId="1" xfId="0" applyNumberFormat="1" applyFont="1" applyFill="1" applyBorder="1" applyAlignment="1" applyProtection="1"/>
    <xf numFmtId="4" fontId="43" fillId="0" borderId="1" xfId="0" applyNumberFormat="1" applyFont="1" applyFill="1" applyBorder="1" applyAlignment="1" applyProtection="1"/>
    <xf numFmtId="3" fontId="43" fillId="2" borderId="1" xfId="8" applyNumberFormat="1" applyFont="1" applyFill="1" applyBorder="1" applyAlignment="1" applyProtection="1">
      <alignment horizontal="right"/>
    </xf>
    <xf numFmtId="0" fontId="42" fillId="0" borderId="1" xfId="0" applyNumberFormat="1" applyFont="1" applyFill="1" applyBorder="1" applyAlignment="1" applyProtection="1">
      <alignment wrapText="1"/>
    </xf>
    <xf numFmtId="0" fontId="43" fillId="0" borderId="2" xfId="0" applyFont="1" applyFill="1" applyBorder="1" applyAlignment="1">
      <alignment horizontal="left"/>
    </xf>
    <xf numFmtId="3" fontId="40" fillId="0" borderId="1" xfId="8" applyNumberFormat="1" applyFont="1" applyFill="1" applyBorder="1" applyAlignment="1" applyProtection="1">
      <alignment horizontal="right" wrapText="1"/>
    </xf>
    <xf numFmtId="172" fontId="21" fillId="0" borderId="0" xfId="0" applyNumberFormat="1" applyFont="1" applyFill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8" fillId="0" borderId="14" xfId="0" quotePrefix="1" applyFont="1" applyBorder="1" applyAlignment="1">
      <alignment horizontal="left"/>
    </xf>
    <xf numFmtId="0" fontId="8" fillId="0" borderId="12" xfId="0" quotePrefix="1" applyFont="1" applyBorder="1" applyAlignment="1">
      <alignment horizontal="left"/>
    </xf>
    <xf numFmtId="0" fontId="8" fillId="0" borderId="20" xfId="0" quotePrefix="1" applyFont="1" applyBorder="1" applyAlignment="1">
      <alignment horizontal="left"/>
    </xf>
    <xf numFmtId="0" fontId="8" fillId="0" borderId="14" xfId="0" quotePrefix="1" applyNumberFormat="1" applyFont="1" applyFill="1" applyBorder="1" applyAlignment="1" applyProtection="1">
      <alignment horizontal="left" wrapText="1"/>
    </xf>
    <xf numFmtId="0" fontId="9" fillId="0" borderId="12" xfId="0" applyNumberFormat="1" applyFont="1" applyFill="1" applyBorder="1" applyAlignment="1" applyProtection="1">
      <alignment wrapText="1"/>
    </xf>
    <xf numFmtId="0" fontId="6" fillId="0" borderId="12" xfId="0" applyNumberFormat="1" applyFont="1" applyFill="1" applyBorder="1" applyAlignment="1" applyProtection="1">
      <alignment wrapText="1"/>
    </xf>
    <xf numFmtId="0" fontId="6" fillId="0" borderId="12" xfId="0" applyNumberFormat="1" applyFont="1" applyFill="1" applyBorder="1" applyAlignment="1" applyProtection="1"/>
    <xf numFmtId="0" fontId="8" fillId="0" borderId="14" xfId="0" applyNumberFormat="1" applyFont="1" applyFill="1" applyBorder="1" applyAlignment="1" applyProtection="1">
      <alignment horizontal="left" wrapText="1"/>
    </xf>
    <xf numFmtId="22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16" fillId="0" borderId="14" xfId="0" quotePrefix="1" applyFont="1" applyBorder="1" applyAlignment="1">
      <alignment horizontal="left" wrapText="1"/>
    </xf>
    <xf numFmtId="0" fontId="16" fillId="0" borderId="12" xfId="0" quotePrefix="1" applyFont="1" applyBorder="1" applyAlignment="1">
      <alignment horizontal="left" wrapText="1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0" fontId="22" fillId="0" borderId="15" xfId="0" quotePrefix="1" applyNumberFormat="1" applyFont="1" applyFill="1" applyBorder="1" applyAlignment="1" applyProtection="1">
      <alignment horizontal="left" wrapText="1"/>
    </xf>
    <xf numFmtId="0" fontId="30" fillId="0" borderId="15" xfId="0" applyNumberFormat="1" applyFont="1" applyFill="1" applyBorder="1" applyAlignment="1" applyProtection="1">
      <alignment wrapText="1"/>
    </xf>
    <xf numFmtId="0" fontId="16" fillId="0" borderId="15" xfId="0" applyNumberFormat="1" applyFont="1" applyFill="1" applyBorder="1" applyAlignment="1" applyProtection="1">
      <alignment horizontal="center" vertical="center" wrapText="1"/>
    </xf>
    <xf numFmtId="22" fontId="3" fillId="0" borderId="21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21" fillId="0" borderId="15" xfId="0" quotePrefix="1" applyNumberFormat="1" applyFont="1" applyFill="1" applyBorder="1" applyAlignment="1" applyProtection="1">
      <alignment horizontal="center" vertical="center" wrapText="1"/>
    </xf>
    <xf numFmtId="22" fontId="32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center"/>
    </xf>
    <xf numFmtId="0" fontId="21" fillId="0" borderId="1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2" xfId="2"/>
    <cellStyle name="Comma 2 2" xfId="3"/>
    <cellStyle name="Comma 3" xfId="4"/>
    <cellStyle name="Comma 3 2" xfId="5"/>
    <cellStyle name="Comma 4" xfId="6"/>
    <cellStyle name="Hyperlink 2" xfId="7"/>
    <cellStyle name="Normal" xfId="0" builtinId="0"/>
    <cellStyle name="Normal 2" xfId="8"/>
    <cellStyle name="Normal 3" xfId="9"/>
    <cellStyle name="Normal 4" xfId="10"/>
    <cellStyle name="Normal 4 2" xfId="11"/>
    <cellStyle name="Normal 5" xfId="12"/>
    <cellStyle name="Normal 6" xfId="13"/>
    <cellStyle name="Obično_1Prihodi-rashodi2004" xfId="14"/>
    <cellStyle name="Obično_List4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9"/>
  <sheetViews>
    <sheetView tabSelected="1" zoomScaleNormal="100" zoomScaleSheetLayoutView="100" workbookViewId="0">
      <selection activeCell="R5" sqref="R5"/>
    </sheetView>
  </sheetViews>
  <sheetFormatPr defaultColWidth="11.42578125" defaultRowHeight="12.75"/>
  <cols>
    <col min="1" max="2" width="4.28515625" style="59" customWidth="1"/>
    <col min="3" max="3" width="5.5703125" style="59" customWidth="1"/>
    <col min="4" max="4" width="5.28515625" style="196" customWidth="1"/>
    <col min="5" max="5" width="41.7109375" style="87" customWidth="1"/>
    <col min="6" max="6" width="15" style="87" hidden="1" customWidth="1"/>
    <col min="7" max="11" width="14.5703125" style="87" hidden="1" customWidth="1"/>
    <col min="12" max="14" width="15.7109375" style="87" customWidth="1"/>
    <col min="15" max="15" width="9.42578125" style="87" customWidth="1"/>
    <col min="16" max="16" width="11.42578125" style="87"/>
    <col min="17" max="17" width="12.85546875" style="87" hidden="1" customWidth="1"/>
    <col min="18" max="18" width="11.7109375" style="87" bestFit="1" customWidth="1"/>
    <col min="19" max="19" width="13" style="87" bestFit="1" customWidth="1"/>
    <col min="20" max="16384" width="11.42578125" style="87"/>
  </cols>
  <sheetData>
    <row r="1" spans="1:15" ht="60.6" customHeight="1">
      <c r="A1" s="368" t="s">
        <v>275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77" customFormat="1" ht="24" customHeight="1">
      <c r="A2" s="369" t="s">
        <v>107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</row>
    <row r="3" spans="1:15" s="59" customFormat="1" ht="24" customHeight="1">
      <c r="A3" s="369" t="s">
        <v>7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</row>
    <row r="4" spans="1:15" s="59" customFormat="1" ht="9" customHeight="1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</row>
    <row r="5" spans="1:15" s="59" customFormat="1" ht="38.25">
      <c r="A5" s="180"/>
      <c r="B5" s="181"/>
      <c r="C5" s="181"/>
      <c r="D5" s="182"/>
      <c r="E5" s="183"/>
      <c r="F5" s="184" t="s">
        <v>280</v>
      </c>
      <c r="G5" s="184" t="s">
        <v>281</v>
      </c>
      <c r="H5" s="184" t="s">
        <v>276</v>
      </c>
      <c r="I5" s="184" t="s">
        <v>277</v>
      </c>
      <c r="J5" s="289" t="s">
        <v>289</v>
      </c>
      <c r="K5" s="289" t="s">
        <v>290</v>
      </c>
      <c r="L5" s="184" t="s">
        <v>271</v>
      </c>
      <c r="M5" s="184" t="s">
        <v>266</v>
      </c>
      <c r="N5" s="184" t="s">
        <v>272</v>
      </c>
      <c r="O5" s="184" t="s">
        <v>267</v>
      </c>
    </row>
    <row r="6" spans="1:15" s="59" customFormat="1" ht="22.5" customHeight="1">
      <c r="A6" s="377" t="s">
        <v>42</v>
      </c>
      <c r="B6" s="374"/>
      <c r="C6" s="374"/>
      <c r="D6" s="374"/>
      <c r="E6" s="376"/>
      <c r="F6" s="282">
        <v>739932074.19204986</v>
      </c>
      <c r="G6" s="282">
        <v>739932074.19204986</v>
      </c>
      <c r="H6" s="331">
        <v>407932670</v>
      </c>
      <c r="I6" s="282">
        <v>407932670</v>
      </c>
      <c r="J6" s="331">
        <v>440062131</v>
      </c>
      <c r="K6" s="331">
        <v>440062131</v>
      </c>
      <c r="L6" s="282">
        <f>prihodi!I4</f>
        <v>918827274</v>
      </c>
      <c r="M6" s="282">
        <f>prihodi!J4</f>
        <v>-41096845</v>
      </c>
      <c r="N6" s="282">
        <f>prihodi!K4</f>
        <v>877730429</v>
      </c>
      <c r="O6" s="284">
        <f t="shared" ref="O6:O12" si="0">N6/L6*100</f>
        <v>95.527250206549709</v>
      </c>
    </row>
    <row r="7" spans="1:15" s="59" customFormat="1" ht="22.5" customHeight="1">
      <c r="A7" s="370" t="s">
        <v>39</v>
      </c>
      <c r="B7" s="376"/>
      <c r="C7" s="376"/>
      <c r="D7" s="376"/>
      <c r="E7" s="376"/>
      <c r="F7" s="282">
        <v>3452.1202468644233</v>
      </c>
      <c r="G7" s="282">
        <v>3452.1202468644233</v>
      </c>
      <c r="H7" s="331">
        <v>1306</v>
      </c>
      <c r="I7" s="282">
        <v>1306</v>
      </c>
      <c r="J7" s="331">
        <v>1306</v>
      </c>
      <c r="K7" s="331">
        <v>1306</v>
      </c>
      <c r="L7" s="282">
        <f>prihodi!I46</f>
        <v>13273</v>
      </c>
      <c r="M7" s="282">
        <f>prihodi!J46</f>
        <v>0</v>
      </c>
      <c r="N7" s="282">
        <f>prihodi!K46</f>
        <v>13273</v>
      </c>
      <c r="O7" s="284">
        <f t="shared" si="0"/>
        <v>100</v>
      </c>
    </row>
    <row r="8" spans="1:15" s="59" customFormat="1" ht="22.5" customHeight="1">
      <c r="A8" s="370" t="s">
        <v>215</v>
      </c>
      <c r="B8" s="371"/>
      <c r="C8" s="371"/>
      <c r="D8" s="371"/>
      <c r="E8" s="372"/>
      <c r="F8" s="282">
        <v>739935526.31229675</v>
      </c>
      <c r="G8" s="282">
        <v>739935526.31229675</v>
      </c>
      <c r="H8" s="331">
        <v>407933976</v>
      </c>
      <c r="I8" s="282">
        <v>407933976</v>
      </c>
      <c r="J8" s="331">
        <v>440063437</v>
      </c>
      <c r="K8" s="331">
        <v>440063437</v>
      </c>
      <c r="L8" s="282">
        <f>SUM(L6:L7)</f>
        <v>918840547</v>
      </c>
      <c r="M8" s="282">
        <f>SUM(M6:M7)</f>
        <v>-41096845</v>
      </c>
      <c r="N8" s="282">
        <f>SUM(N6:N7)</f>
        <v>877743702</v>
      </c>
      <c r="O8" s="284">
        <f t="shared" si="0"/>
        <v>95.527314817115922</v>
      </c>
    </row>
    <row r="9" spans="1:15" s="59" customFormat="1" ht="22.5" customHeight="1">
      <c r="A9" s="373" t="s">
        <v>118</v>
      </c>
      <c r="B9" s="374"/>
      <c r="C9" s="374"/>
      <c r="D9" s="374"/>
      <c r="E9" s="375"/>
      <c r="F9" s="185">
        <v>696606334.72692275</v>
      </c>
      <c r="G9" s="185">
        <v>695313864.75545824</v>
      </c>
      <c r="H9" s="185">
        <v>368728561</v>
      </c>
      <c r="I9" s="185">
        <v>369503151</v>
      </c>
      <c r="J9" s="185">
        <v>411515192</v>
      </c>
      <c r="K9" s="185">
        <v>428103119</v>
      </c>
      <c r="L9" s="185">
        <f>rashodi!F4</f>
        <v>871495254</v>
      </c>
      <c r="M9" s="185">
        <f>rashodi!G4</f>
        <v>-33026405</v>
      </c>
      <c r="N9" s="185">
        <f>rashodi!H4</f>
        <v>838468849</v>
      </c>
      <c r="O9" s="284">
        <f t="shared" si="0"/>
        <v>96.210374657989817</v>
      </c>
    </row>
    <row r="10" spans="1:15" s="59" customFormat="1" ht="22.5" customHeight="1">
      <c r="A10" s="370" t="s">
        <v>40</v>
      </c>
      <c r="B10" s="376"/>
      <c r="C10" s="376"/>
      <c r="D10" s="376"/>
      <c r="E10" s="376"/>
      <c r="F10" s="185">
        <v>55306356.626186207</v>
      </c>
      <c r="G10" s="185">
        <v>57029434.60083615</v>
      </c>
      <c r="H10" s="185">
        <v>25774264</v>
      </c>
      <c r="I10" s="185">
        <v>26083359</v>
      </c>
      <c r="J10" s="185">
        <v>25842790</v>
      </c>
      <c r="K10" s="185">
        <v>33653278</v>
      </c>
      <c r="L10" s="185">
        <f>rashodi!F79</f>
        <v>87808479</v>
      </c>
      <c r="M10" s="185">
        <f>rashodi!G79</f>
        <v>-8070440</v>
      </c>
      <c r="N10" s="185">
        <f>rashodi!H79</f>
        <v>79738039</v>
      </c>
      <c r="O10" s="284">
        <f t="shared" si="0"/>
        <v>90.809042484382402</v>
      </c>
    </row>
    <row r="11" spans="1:15" s="59" customFormat="1" ht="22.5" customHeight="1">
      <c r="A11" s="370" t="s">
        <v>216</v>
      </c>
      <c r="B11" s="371"/>
      <c r="C11" s="371"/>
      <c r="D11" s="371"/>
      <c r="E11" s="372"/>
      <c r="F11" s="185">
        <v>751912691.353109</v>
      </c>
      <c r="G11" s="185">
        <v>752343299.35629439</v>
      </c>
      <c r="H11" s="185">
        <v>394502825</v>
      </c>
      <c r="I11" s="185">
        <v>395586510</v>
      </c>
      <c r="J11" s="185">
        <v>437357982</v>
      </c>
      <c r="K11" s="185">
        <v>461756397</v>
      </c>
      <c r="L11" s="185">
        <f>SUM(L9:L10)</f>
        <v>959303733</v>
      </c>
      <c r="M11" s="185">
        <f>SUM(M9:M10)</f>
        <v>-41096845</v>
      </c>
      <c r="N11" s="185">
        <f>SUM(N9:N10)</f>
        <v>918206888</v>
      </c>
      <c r="O11" s="284">
        <f t="shared" si="0"/>
        <v>95.715971533699857</v>
      </c>
    </row>
    <row r="12" spans="1:15" s="59" customFormat="1" ht="22.5" customHeight="1">
      <c r="A12" s="373" t="s">
        <v>41</v>
      </c>
      <c r="B12" s="374"/>
      <c r="C12" s="374"/>
      <c r="D12" s="374"/>
      <c r="E12" s="374"/>
      <c r="F12" s="185">
        <v>-11977165.040812263</v>
      </c>
      <c r="G12" s="185">
        <v>-12407773.04399761</v>
      </c>
      <c r="H12" s="185">
        <v>13431151</v>
      </c>
      <c r="I12" s="185">
        <v>12347466</v>
      </c>
      <c r="J12" s="185">
        <v>2705455</v>
      </c>
      <c r="K12" s="185">
        <v>-21692960</v>
      </c>
      <c r="L12" s="185">
        <f>L6+L7-L9-L10</f>
        <v>-40463186</v>
      </c>
      <c r="M12" s="185">
        <f>M6+M7-M9-M10</f>
        <v>0</v>
      </c>
      <c r="N12" s="185">
        <f>N6+N7-N9-N10</f>
        <v>-40463186</v>
      </c>
      <c r="O12" s="284">
        <f t="shared" si="0"/>
        <v>100</v>
      </c>
    </row>
    <row r="13" spans="1:15" s="59" customFormat="1" ht="12" customHeight="1">
      <c r="A13" s="186"/>
      <c r="B13" s="187"/>
      <c r="C13" s="187"/>
      <c r="D13" s="187"/>
      <c r="E13" s="187"/>
    </row>
    <row r="14" spans="1:15" s="81" customFormat="1" ht="24" customHeight="1">
      <c r="A14" s="9"/>
      <c r="B14" s="10"/>
      <c r="C14" s="10"/>
      <c r="D14" s="10"/>
      <c r="E14" s="10"/>
      <c r="F14" s="283"/>
      <c r="G14" s="283"/>
      <c r="H14" s="283"/>
      <c r="I14" s="283"/>
      <c r="J14" s="283"/>
      <c r="K14" s="283"/>
      <c r="L14" s="283"/>
      <c r="M14" s="283"/>
      <c r="N14" s="283"/>
    </row>
    <row r="15" spans="1:15" s="81" customFormat="1" ht="24" customHeight="1">
      <c r="A15" s="382" t="s">
        <v>201</v>
      </c>
      <c r="B15" s="382"/>
      <c r="C15" s="382"/>
      <c r="D15" s="382"/>
      <c r="E15" s="382"/>
      <c r="F15" s="382"/>
      <c r="G15" s="382"/>
      <c r="H15" s="382"/>
      <c r="I15" s="382"/>
      <c r="J15" s="382"/>
      <c r="K15" s="382"/>
      <c r="L15" s="382"/>
      <c r="M15" s="382"/>
      <c r="N15" s="382"/>
      <c r="O15" s="382"/>
    </row>
    <row r="16" spans="1:15" s="81" customFormat="1" ht="9" customHeight="1">
      <c r="A16" s="188"/>
      <c r="B16" s="189"/>
      <c r="C16" s="189"/>
      <c r="D16" s="189"/>
      <c r="E16" s="189"/>
    </row>
    <row r="17" spans="1:19" s="81" customFormat="1" ht="38.25">
      <c r="A17" s="180"/>
      <c r="B17" s="181"/>
      <c r="C17" s="181"/>
      <c r="D17" s="182"/>
      <c r="E17" s="190"/>
      <c r="F17" s="184" t="str">
        <f t="shared" ref="F17:K17" si="1">F5</f>
        <v>I - VII - 2022
modificirano</v>
      </c>
      <c r="G17" s="184" t="str">
        <f t="shared" si="1"/>
        <v>I - VII - 2022
novčano</v>
      </c>
      <c r="H17" s="184" t="str">
        <f t="shared" si="1"/>
        <v>VII - 2023
modificirano</v>
      </c>
      <c r="I17" s="184" t="str">
        <f t="shared" si="1"/>
        <v>VII - 2023
novčano</v>
      </c>
      <c r="J17" s="184" t="str">
        <f t="shared" si="1"/>
        <v>VIII -2023
modificirano
nacrt</v>
      </c>
      <c r="K17" s="184" t="str">
        <f t="shared" si="1"/>
        <v>VIII -2023
novčano
nacrt</v>
      </c>
      <c r="L17" s="184" t="s">
        <v>271</v>
      </c>
      <c r="M17" s="184" t="s">
        <v>266</v>
      </c>
      <c r="N17" s="184" t="s">
        <v>272</v>
      </c>
      <c r="O17" s="184" t="s">
        <v>267</v>
      </c>
    </row>
    <row r="18" spans="1:19" s="81" customFormat="1" ht="22.5" customHeight="1">
      <c r="A18" s="377" t="s">
        <v>37</v>
      </c>
      <c r="B18" s="374"/>
      <c r="C18" s="374"/>
      <c r="D18" s="374"/>
      <c r="E18" s="374"/>
      <c r="F18" s="58">
        <v>59043581.392262258</v>
      </c>
      <c r="G18" s="58">
        <v>59043581.392262258</v>
      </c>
      <c r="H18" s="58">
        <v>25000000</v>
      </c>
      <c r="I18" s="58">
        <v>25000000</v>
      </c>
      <c r="J18" s="333">
        <v>50000000</v>
      </c>
      <c r="K18" s="333">
        <v>50000000</v>
      </c>
      <c r="L18" s="58">
        <f>'račun financiranja'!I4</f>
        <v>79633685</v>
      </c>
      <c r="M18" s="58">
        <f>'račun financiranja'!J4</f>
        <v>0</v>
      </c>
      <c r="N18" s="58">
        <f>'račun financiranja'!K4</f>
        <v>79633685</v>
      </c>
      <c r="O18" s="285">
        <f>N18/L18*100</f>
        <v>100</v>
      </c>
    </row>
    <row r="19" spans="1:19" s="81" customFormat="1" ht="32.25" customHeight="1">
      <c r="A19" s="377" t="s">
        <v>38</v>
      </c>
      <c r="B19" s="374"/>
      <c r="C19" s="374"/>
      <c r="D19" s="374"/>
      <c r="E19" s="374"/>
      <c r="F19" s="58">
        <v>50450416.882341228</v>
      </c>
      <c r="G19" s="58">
        <v>50450416.882341228</v>
      </c>
      <c r="H19" s="58">
        <v>27877586</v>
      </c>
      <c r="I19" s="58">
        <v>27877586</v>
      </c>
      <c r="J19" s="333">
        <v>28877586</v>
      </c>
      <c r="K19" s="333">
        <v>28877586</v>
      </c>
      <c r="L19" s="58">
        <f>'račun financiranja'!I13</f>
        <v>46585706</v>
      </c>
      <c r="M19" s="58">
        <f>'račun financiranja'!J13</f>
        <v>0</v>
      </c>
      <c r="N19" s="58">
        <f>'račun financiranja'!K13</f>
        <v>46585706</v>
      </c>
      <c r="O19" s="285">
        <f>N19/L19*100</f>
        <v>100</v>
      </c>
    </row>
    <row r="20" spans="1:19" s="81" customFormat="1" ht="22.5" customHeight="1">
      <c r="A20" s="373" t="s">
        <v>202</v>
      </c>
      <c r="B20" s="374"/>
      <c r="C20" s="374"/>
      <c r="D20" s="374"/>
      <c r="E20" s="374"/>
      <c r="F20" s="58">
        <v>10799207.777556572</v>
      </c>
      <c r="G20" s="58">
        <v>10799207.777556572</v>
      </c>
      <c r="H20" s="58">
        <v>7415207</v>
      </c>
      <c r="I20" s="58">
        <v>7415207</v>
      </c>
      <c r="J20" s="333">
        <v>7415207</v>
      </c>
      <c r="K20" s="333">
        <v>7415207</v>
      </c>
      <c r="L20" s="58">
        <v>7415207</v>
      </c>
      <c r="M20" s="58">
        <v>0</v>
      </c>
      <c r="N20" s="58">
        <v>7415207</v>
      </c>
      <c r="O20" s="285">
        <f>N20/L20*100</f>
        <v>100</v>
      </c>
      <c r="S20" s="332"/>
    </row>
    <row r="21" spans="1:19" s="81" customFormat="1" ht="22.5" customHeight="1">
      <c r="A21" s="373" t="s">
        <v>219</v>
      </c>
      <c r="B21" s="374"/>
      <c r="C21" s="374"/>
      <c r="D21" s="374"/>
      <c r="E21" s="374"/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/>
      <c r="M21" s="58"/>
      <c r="N21" s="58"/>
      <c r="O21" s="285" t="s">
        <v>268</v>
      </c>
    </row>
    <row r="22" spans="1:19" s="81" customFormat="1" ht="22.5" customHeight="1">
      <c r="A22" s="380" t="s">
        <v>92</v>
      </c>
      <c r="B22" s="381"/>
      <c r="C22" s="381"/>
      <c r="D22" s="381"/>
      <c r="E22" s="381"/>
      <c r="F22" s="191">
        <v>19392372.287477601</v>
      </c>
      <c r="G22" s="191">
        <v>19392372.287477601</v>
      </c>
      <c r="H22" s="191">
        <v>4537621</v>
      </c>
      <c r="I22" s="191">
        <v>4537621</v>
      </c>
      <c r="J22" s="191">
        <v>28537621</v>
      </c>
      <c r="K22" s="191">
        <v>28537621</v>
      </c>
      <c r="L22" s="191">
        <f>L18-L19+L20+L21</f>
        <v>40463186</v>
      </c>
      <c r="M22" s="191">
        <f>M18-M19+M20+M21</f>
        <v>0</v>
      </c>
      <c r="N22" s="191">
        <f>N18-N19+N20+N21</f>
        <v>40463186</v>
      </c>
      <c r="O22" s="285">
        <f>N22/L22*100</f>
        <v>100</v>
      </c>
      <c r="R22" s="332"/>
    </row>
    <row r="23" spans="1:19" s="81" customFormat="1" ht="22.5" customHeight="1">
      <c r="A23" s="373" t="s">
        <v>97</v>
      </c>
      <c r="B23" s="374"/>
      <c r="C23" s="374"/>
      <c r="D23" s="374"/>
      <c r="E23" s="374"/>
      <c r="F23" s="58">
        <v>7415207.246665339</v>
      </c>
      <c r="G23" s="58">
        <v>6984599.2434799913</v>
      </c>
      <c r="H23" s="58">
        <v>17968772</v>
      </c>
      <c r="I23" s="58">
        <v>16885087</v>
      </c>
      <c r="J23" s="58">
        <v>31243076</v>
      </c>
      <c r="K23" s="58">
        <v>6844661</v>
      </c>
      <c r="L23" s="58">
        <v>0</v>
      </c>
      <c r="M23" s="58">
        <f>M12+M22</f>
        <v>0</v>
      </c>
      <c r="N23" s="58">
        <f>N12+N22</f>
        <v>0</v>
      </c>
      <c r="O23" s="285" t="s">
        <v>268</v>
      </c>
    </row>
    <row r="24" spans="1:19" s="59" customFormat="1" ht="12" customHeight="1">
      <c r="A24" s="192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81"/>
      <c r="M24" s="81"/>
      <c r="N24" s="81"/>
    </row>
    <row r="25" spans="1:19" s="59" customFormat="1">
      <c r="D25" s="194"/>
      <c r="E25" s="147"/>
      <c r="F25" s="147"/>
      <c r="G25" s="147"/>
      <c r="H25" s="147"/>
      <c r="I25" s="147"/>
      <c r="J25" s="147"/>
      <c r="K25" s="147"/>
      <c r="L25" s="195"/>
      <c r="M25" s="195"/>
      <c r="N25" s="195"/>
      <c r="O25" s="195"/>
    </row>
    <row r="26" spans="1:19" s="59" customFormat="1">
      <c r="A26" s="378"/>
      <c r="B26" s="379"/>
      <c r="C26" s="379"/>
      <c r="D26" s="194"/>
    </row>
    <row r="27" spans="1:19" s="59" customFormat="1">
      <c r="D27" s="194"/>
    </row>
    <row r="28" spans="1:19" s="59" customFormat="1">
      <c r="D28" s="194"/>
    </row>
    <row r="29" spans="1:19" s="59" customFormat="1">
      <c r="D29" s="194"/>
    </row>
    <row r="30" spans="1:19" s="59" customFormat="1">
      <c r="D30" s="194"/>
    </row>
    <row r="31" spans="1:19" s="59" customFormat="1">
      <c r="D31" s="194"/>
    </row>
    <row r="32" spans="1:19" s="59" customFormat="1">
      <c r="D32" s="194"/>
    </row>
    <row r="33" spans="4:4" s="59" customFormat="1">
      <c r="D33" s="194"/>
    </row>
    <row r="34" spans="4:4" s="59" customFormat="1">
      <c r="D34" s="194"/>
    </row>
    <row r="35" spans="4:4" s="59" customFormat="1">
      <c r="D35" s="194"/>
    </row>
    <row r="36" spans="4:4" s="59" customFormat="1">
      <c r="D36" s="194"/>
    </row>
    <row r="37" spans="4:4" s="59" customFormat="1">
      <c r="D37" s="194"/>
    </row>
    <row r="38" spans="4:4" s="59" customFormat="1">
      <c r="D38" s="194"/>
    </row>
    <row r="39" spans="4:4" s="59" customFormat="1">
      <c r="D39" s="194"/>
    </row>
    <row r="40" spans="4:4" s="59" customFormat="1">
      <c r="D40" s="194"/>
    </row>
    <row r="41" spans="4:4" s="59" customFormat="1">
      <c r="D41" s="194"/>
    </row>
    <row r="42" spans="4:4" s="59" customFormat="1">
      <c r="D42" s="194"/>
    </row>
    <row r="43" spans="4:4" s="59" customFormat="1">
      <c r="D43" s="194"/>
    </row>
    <row r="44" spans="4:4" s="59" customFormat="1">
      <c r="D44" s="194"/>
    </row>
    <row r="45" spans="4:4" s="59" customFormat="1">
      <c r="D45" s="194"/>
    </row>
    <row r="46" spans="4:4" s="59" customFormat="1">
      <c r="D46" s="194"/>
    </row>
    <row r="47" spans="4:4" s="59" customFormat="1">
      <c r="D47" s="194"/>
    </row>
    <row r="48" spans="4:4" s="59" customFormat="1">
      <c r="D48" s="194"/>
    </row>
    <row r="49" spans="4:4" s="59" customFormat="1">
      <c r="D49" s="194"/>
    </row>
    <row r="50" spans="4:4" s="59" customFormat="1">
      <c r="D50" s="194"/>
    </row>
    <row r="51" spans="4:4" s="59" customFormat="1">
      <c r="D51" s="194"/>
    </row>
    <row r="52" spans="4:4" s="59" customFormat="1">
      <c r="D52" s="194"/>
    </row>
    <row r="53" spans="4:4" s="59" customFormat="1">
      <c r="D53" s="194"/>
    </row>
    <row r="54" spans="4:4" s="59" customFormat="1">
      <c r="D54" s="194"/>
    </row>
    <row r="55" spans="4:4" s="59" customFormat="1">
      <c r="D55" s="194"/>
    </row>
    <row r="56" spans="4:4" s="59" customFormat="1">
      <c r="D56" s="194"/>
    </row>
    <row r="57" spans="4:4" s="59" customFormat="1">
      <c r="D57" s="194"/>
    </row>
    <row r="58" spans="4:4" s="59" customFormat="1">
      <c r="D58" s="194"/>
    </row>
    <row r="59" spans="4:4" s="59" customFormat="1">
      <c r="D59" s="194"/>
    </row>
    <row r="60" spans="4:4" s="59" customFormat="1">
      <c r="D60" s="194"/>
    </row>
    <row r="61" spans="4:4" s="59" customFormat="1">
      <c r="D61" s="194"/>
    </row>
    <row r="62" spans="4:4" s="59" customFormat="1">
      <c r="D62" s="194"/>
    </row>
    <row r="63" spans="4:4" s="59" customFormat="1">
      <c r="D63" s="194"/>
    </row>
    <row r="64" spans="4:4" s="59" customFormat="1">
      <c r="D64" s="194"/>
    </row>
    <row r="65" spans="4:4" s="59" customFormat="1">
      <c r="D65" s="194"/>
    </row>
    <row r="66" spans="4:4" s="59" customFormat="1">
      <c r="D66" s="194"/>
    </row>
    <row r="67" spans="4:4" s="59" customFormat="1">
      <c r="D67" s="194"/>
    </row>
    <row r="68" spans="4:4" s="59" customFormat="1">
      <c r="D68" s="194"/>
    </row>
    <row r="69" spans="4:4" s="59" customFormat="1">
      <c r="D69" s="194"/>
    </row>
    <row r="70" spans="4:4" s="59" customFormat="1">
      <c r="D70" s="194"/>
    </row>
    <row r="71" spans="4:4" s="59" customFormat="1">
      <c r="D71" s="194"/>
    </row>
    <row r="72" spans="4:4" s="59" customFormat="1">
      <c r="D72" s="194"/>
    </row>
    <row r="73" spans="4:4" s="59" customFormat="1">
      <c r="D73" s="194"/>
    </row>
    <row r="74" spans="4:4" s="59" customFormat="1">
      <c r="D74" s="194"/>
    </row>
    <row r="75" spans="4:4" s="59" customFormat="1">
      <c r="D75" s="194"/>
    </row>
    <row r="76" spans="4:4" s="59" customFormat="1">
      <c r="D76" s="194"/>
    </row>
    <row r="77" spans="4:4" s="59" customFormat="1">
      <c r="D77" s="194"/>
    </row>
    <row r="78" spans="4:4" s="59" customFormat="1">
      <c r="D78" s="194"/>
    </row>
    <row r="79" spans="4:4" s="59" customFormat="1">
      <c r="D79" s="194"/>
    </row>
    <row r="80" spans="4:4" s="59" customFormat="1">
      <c r="D80" s="194"/>
    </row>
    <row r="81" spans="4:4" s="59" customFormat="1">
      <c r="D81" s="194"/>
    </row>
    <row r="82" spans="4:4" s="59" customFormat="1">
      <c r="D82" s="194"/>
    </row>
    <row r="83" spans="4:4" s="59" customFormat="1">
      <c r="D83" s="194"/>
    </row>
    <row r="84" spans="4:4" s="59" customFormat="1">
      <c r="D84" s="194"/>
    </row>
    <row r="85" spans="4:4" s="59" customFormat="1">
      <c r="D85" s="194"/>
    </row>
    <row r="86" spans="4:4" s="59" customFormat="1">
      <c r="D86" s="194"/>
    </row>
    <row r="87" spans="4:4" s="59" customFormat="1">
      <c r="D87" s="194"/>
    </row>
    <row r="88" spans="4:4" s="59" customFormat="1">
      <c r="D88" s="194"/>
    </row>
    <row r="89" spans="4:4" s="59" customFormat="1">
      <c r="D89" s="194"/>
    </row>
    <row r="90" spans="4:4" s="59" customFormat="1">
      <c r="D90" s="194"/>
    </row>
    <row r="91" spans="4:4" s="59" customFormat="1">
      <c r="D91" s="194"/>
    </row>
    <row r="92" spans="4:4" s="59" customFormat="1">
      <c r="D92" s="194"/>
    </row>
    <row r="93" spans="4:4" s="59" customFormat="1">
      <c r="D93" s="194"/>
    </row>
    <row r="94" spans="4:4" s="59" customFormat="1">
      <c r="D94" s="194"/>
    </row>
    <row r="95" spans="4:4" s="59" customFormat="1">
      <c r="D95" s="194"/>
    </row>
    <row r="96" spans="4:4" s="59" customFormat="1">
      <c r="D96" s="194"/>
    </row>
    <row r="97" spans="4:4" s="59" customFormat="1">
      <c r="D97" s="194"/>
    </row>
    <row r="98" spans="4:4" s="59" customFormat="1">
      <c r="D98" s="194"/>
    </row>
    <row r="99" spans="4:4" s="59" customFormat="1">
      <c r="D99" s="194"/>
    </row>
    <row r="100" spans="4:4" s="59" customFormat="1">
      <c r="D100" s="194"/>
    </row>
    <row r="101" spans="4:4" s="59" customFormat="1">
      <c r="D101" s="194"/>
    </row>
    <row r="102" spans="4:4" s="59" customFormat="1">
      <c r="D102" s="194"/>
    </row>
    <row r="103" spans="4:4" s="59" customFormat="1">
      <c r="D103" s="194"/>
    </row>
    <row r="104" spans="4:4" s="59" customFormat="1">
      <c r="D104" s="194"/>
    </row>
    <row r="105" spans="4:4" s="59" customFormat="1">
      <c r="D105" s="194"/>
    </row>
    <row r="106" spans="4:4" s="59" customFormat="1">
      <c r="D106" s="194"/>
    </row>
    <row r="107" spans="4:4" s="59" customFormat="1">
      <c r="D107" s="194"/>
    </row>
    <row r="108" spans="4:4" s="59" customFormat="1">
      <c r="D108" s="194"/>
    </row>
    <row r="109" spans="4:4" s="59" customFormat="1">
      <c r="D109" s="194"/>
    </row>
    <row r="110" spans="4:4" s="59" customFormat="1">
      <c r="D110" s="194"/>
    </row>
    <row r="111" spans="4:4" s="59" customFormat="1">
      <c r="D111" s="194"/>
    </row>
    <row r="112" spans="4:4" s="59" customFormat="1">
      <c r="D112" s="194"/>
    </row>
    <row r="113" spans="4:4" s="59" customFormat="1">
      <c r="D113" s="194"/>
    </row>
    <row r="114" spans="4:4" s="59" customFormat="1">
      <c r="D114" s="194"/>
    </row>
    <row r="115" spans="4:4" s="59" customFormat="1">
      <c r="D115" s="194"/>
    </row>
    <row r="116" spans="4:4" s="59" customFormat="1">
      <c r="D116" s="194"/>
    </row>
    <row r="117" spans="4:4" s="59" customFormat="1">
      <c r="D117" s="194"/>
    </row>
    <row r="118" spans="4:4" s="59" customFormat="1">
      <c r="D118" s="194"/>
    </row>
    <row r="119" spans="4:4" s="59" customFormat="1">
      <c r="D119" s="194"/>
    </row>
    <row r="120" spans="4:4" s="59" customFormat="1">
      <c r="D120" s="194"/>
    </row>
    <row r="121" spans="4:4" s="59" customFormat="1">
      <c r="D121" s="194"/>
    </row>
    <row r="122" spans="4:4" s="59" customFormat="1">
      <c r="D122" s="194"/>
    </row>
    <row r="123" spans="4:4" s="59" customFormat="1">
      <c r="D123" s="194"/>
    </row>
    <row r="124" spans="4:4" s="59" customFormat="1">
      <c r="D124" s="194"/>
    </row>
    <row r="125" spans="4:4" s="59" customFormat="1">
      <c r="D125" s="194"/>
    </row>
    <row r="126" spans="4:4" s="59" customFormat="1">
      <c r="D126" s="194"/>
    </row>
    <row r="127" spans="4:4" s="59" customFormat="1">
      <c r="D127" s="194"/>
    </row>
    <row r="128" spans="4:4" s="59" customFormat="1">
      <c r="D128" s="194"/>
    </row>
    <row r="129" spans="4:4" s="59" customFormat="1">
      <c r="D129" s="194"/>
    </row>
    <row r="130" spans="4:4" s="59" customFormat="1">
      <c r="D130" s="194"/>
    </row>
    <row r="131" spans="4:4" s="59" customFormat="1">
      <c r="D131" s="194"/>
    </row>
    <row r="132" spans="4:4" s="59" customFormat="1">
      <c r="D132" s="194"/>
    </row>
    <row r="133" spans="4:4" s="59" customFormat="1">
      <c r="D133" s="194"/>
    </row>
    <row r="134" spans="4:4" s="59" customFormat="1">
      <c r="D134" s="194"/>
    </row>
    <row r="135" spans="4:4" s="59" customFormat="1">
      <c r="D135" s="194"/>
    </row>
    <row r="136" spans="4:4" s="59" customFormat="1">
      <c r="D136" s="194"/>
    </row>
    <row r="137" spans="4:4" s="59" customFormat="1">
      <c r="D137" s="194"/>
    </row>
    <row r="138" spans="4:4" s="59" customFormat="1">
      <c r="D138" s="194"/>
    </row>
    <row r="139" spans="4:4" s="59" customFormat="1">
      <c r="D139" s="194"/>
    </row>
    <row r="140" spans="4:4" s="59" customFormat="1">
      <c r="D140" s="194"/>
    </row>
    <row r="141" spans="4:4" s="59" customFormat="1">
      <c r="D141" s="194"/>
    </row>
    <row r="142" spans="4:4" s="59" customFormat="1">
      <c r="D142" s="194"/>
    </row>
    <row r="143" spans="4:4" s="59" customFormat="1">
      <c r="D143" s="194"/>
    </row>
    <row r="144" spans="4:4" s="59" customFormat="1">
      <c r="D144" s="194"/>
    </row>
    <row r="145" spans="4:4" s="59" customFormat="1">
      <c r="D145" s="194"/>
    </row>
    <row r="146" spans="4:4" s="59" customFormat="1">
      <c r="D146" s="194"/>
    </row>
    <row r="147" spans="4:4" s="59" customFormat="1">
      <c r="D147" s="194"/>
    </row>
    <row r="148" spans="4:4" s="59" customFormat="1">
      <c r="D148" s="194"/>
    </row>
    <row r="149" spans="4:4" s="59" customFormat="1">
      <c r="D149" s="194"/>
    </row>
    <row r="150" spans="4:4" s="59" customFormat="1">
      <c r="D150" s="194"/>
    </row>
    <row r="151" spans="4:4" s="59" customFormat="1">
      <c r="D151" s="194"/>
    </row>
    <row r="152" spans="4:4" s="59" customFormat="1">
      <c r="D152" s="194"/>
    </row>
    <row r="153" spans="4:4" s="59" customFormat="1">
      <c r="D153" s="194"/>
    </row>
    <row r="154" spans="4:4" s="59" customFormat="1">
      <c r="D154" s="194"/>
    </row>
    <row r="155" spans="4:4" s="59" customFormat="1">
      <c r="D155" s="194"/>
    </row>
    <row r="156" spans="4:4" s="59" customFormat="1">
      <c r="D156" s="194"/>
    </row>
    <row r="157" spans="4:4" s="59" customFormat="1">
      <c r="D157" s="194"/>
    </row>
    <row r="158" spans="4:4" s="59" customFormat="1">
      <c r="D158" s="194"/>
    </row>
    <row r="159" spans="4:4" s="59" customFormat="1">
      <c r="D159" s="194"/>
    </row>
    <row r="160" spans="4:4" s="59" customFormat="1">
      <c r="D160" s="194"/>
    </row>
    <row r="161" spans="4:4" s="59" customFormat="1">
      <c r="D161" s="194"/>
    </row>
    <row r="162" spans="4:4" s="59" customFormat="1">
      <c r="D162" s="194"/>
    </row>
    <row r="163" spans="4:4" s="59" customFormat="1">
      <c r="D163" s="194"/>
    </row>
    <row r="164" spans="4:4" s="59" customFormat="1">
      <c r="D164" s="194"/>
    </row>
    <row r="165" spans="4:4" s="59" customFormat="1">
      <c r="D165" s="194"/>
    </row>
    <row r="166" spans="4:4" s="59" customFormat="1">
      <c r="D166" s="194"/>
    </row>
    <row r="167" spans="4:4" s="59" customFormat="1">
      <c r="D167" s="194"/>
    </row>
    <row r="168" spans="4:4" s="59" customFormat="1">
      <c r="D168" s="194"/>
    </row>
    <row r="169" spans="4:4" s="59" customFormat="1">
      <c r="D169" s="194"/>
    </row>
    <row r="170" spans="4:4" s="59" customFormat="1">
      <c r="D170" s="194"/>
    </row>
    <row r="171" spans="4:4" s="59" customFormat="1">
      <c r="D171" s="194"/>
    </row>
    <row r="172" spans="4:4" s="59" customFormat="1">
      <c r="D172" s="194"/>
    </row>
    <row r="173" spans="4:4" s="59" customFormat="1">
      <c r="D173" s="194"/>
    </row>
    <row r="174" spans="4:4" s="59" customFormat="1">
      <c r="D174" s="194"/>
    </row>
    <row r="175" spans="4:4" s="59" customFormat="1">
      <c r="D175" s="194"/>
    </row>
    <row r="176" spans="4:4" s="59" customFormat="1">
      <c r="D176" s="194"/>
    </row>
    <row r="177" spans="4:4" s="59" customFormat="1">
      <c r="D177" s="194"/>
    </row>
    <row r="178" spans="4:4" s="59" customFormat="1">
      <c r="D178" s="194"/>
    </row>
    <row r="179" spans="4:4" s="59" customFormat="1">
      <c r="D179" s="194"/>
    </row>
    <row r="180" spans="4:4" s="59" customFormat="1">
      <c r="D180" s="194"/>
    </row>
    <row r="181" spans="4:4" s="59" customFormat="1">
      <c r="D181" s="194"/>
    </row>
    <row r="182" spans="4:4" s="59" customFormat="1">
      <c r="D182" s="194"/>
    </row>
    <row r="183" spans="4:4" s="59" customFormat="1">
      <c r="D183" s="194"/>
    </row>
    <row r="184" spans="4:4" s="59" customFormat="1">
      <c r="D184" s="194"/>
    </row>
    <row r="185" spans="4:4" s="59" customFormat="1">
      <c r="D185" s="194"/>
    </row>
    <row r="186" spans="4:4" s="59" customFormat="1">
      <c r="D186" s="194"/>
    </row>
    <row r="187" spans="4:4" s="59" customFormat="1">
      <c r="D187" s="194"/>
    </row>
    <row r="188" spans="4:4" s="59" customFormat="1">
      <c r="D188" s="194"/>
    </row>
    <row r="189" spans="4:4" s="59" customFormat="1">
      <c r="D189" s="194"/>
    </row>
    <row r="190" spans="4:4" s="59" customFormat="1">
      <c r="D190" s="194"/>
    </row>
    <row r="191" spans="4:4" s="59" customFormat="1">
      <c r="D191" s="194"/>
    </row>
    <row r="192" spans="4:4" s="59" customFormat="1">
      <c r="D192" s="194"/>
    </row>
    <row r="193" spans="4:4" s="59" customFormat="1">
      <c r="D193" s="194"/>
    </row>
    <row r="194" spans="4:4" s="59" customFormat="1">
      <c r="D194" s="194"/>
    </row>
    <row r="195" spans="4:4" s="59" customFormat="1">
      <c r="D195" s="194"/>
    </row>
    <row r="196" spans="4:4" s="59" customFormat="1">
      <c r="D196" s="194"/>
    </row>
    <row r="197" spans="4:4" s="59" customFormat="1">
      <c r="D197" s="194"/>
    </row>
    <row r="198" spans="4:4" s="59" customFormat="1">
      <c r="D198" s="194"/>
    </row>
    <row r="199" spans="4:4" s="59" customFormat="1">
      <c r="D199" s="194"/>
    </row>
    <row r="200" spans="4:4" s="59" customFormat="1">
      <c r="D200" s="194"/>
    </row>
    <row r="201" spans="4:4" s="59" customFormat="1">
      <c r="D201" s="194"/>
    </row>
    <row r="202" spans="4:4" s="59" customFormat="1">
      <c r="D202" s="194"/>
    </row>
    <row r="203" spans="4:4" s="59" customFormat="1">
      <c r="D203" s="194"/>
    </row>
    <row r="204" spans="4:4" s="59" customFormat="1">
      <c r="D204" s="194"/>
    </row>
    <row r="205" spans="4:4" s="59" customFormat="1">
      <c r="D205" s="194"/>
    </row>
    <row r="206" spans="4:4" s="59" customFormat="1">
      <c r="D206" s="194"/>
    </row>
    <row r="207" spans="4:4" s="59" customFormat="1">
      <c r="D207" s="194"/>
    </row>
    <row r="208" spans="4:4" s="59" customFormat="1">
      <c r="D208" s="194"/>
    </row>
    <row r="209" spans="4:4" s="59" customFormat="1">
      <c r="D209" s="194"/>
    </row>
    <row r="210" spans="4:4" s="59" customFormat="1">
      <c r="D210" s="194"/>
    </row>
    <row r="211" spans="4:4" s="59" customFormat="1">
      <c r="D211" s="194"/>
    </row>
    <row r="212" spans="4:4" s="59" customFormat="1">
      <c r="D212" s="194"/>
    </row>
    <row r="213" spans="4:4" s="59" customFormat="1">
      <c r="D213" s="194"/>
    </row>
    <row r="214" spans="4:4" s="59" customFormat="1">
      <c r="D214" s="194"/>
    </row>
    <row r="215" spans="4:4" s="59" customFormat="1">
      <c r="D215" s="194"/>
    </row>
    <row r="216" spans="4:4" s="59" customFormat="1">
      <c r="D216" s="194"/>
    </row>
    <row r="217" spans="4:4" s="59" customFormat="1">
      <c r="D217" s="194"/>
    </row>
    <row r="218" spans="4:4" s="59" customFormat="1">
      <c r="D218" s="194"/>
    </row>
    <row r="219" spans="4:4" s="59" customFormat="1">
      <c r="D219" s="194"/>
    </row>
    <row r="220" spans="4:4" s="59" customFormat="1">
      <c r="D220" s="194"/>
    </row>
    <row r="221" spans="4:4" s="59" customFormat="1">
      <c r="D221" s="194"/>
    </row>
    <row r="222" spans="4:4" s="59" customFormat="1">
      <c r="D222" s="194"/>
    </row>
    <row r="223" spans="4:4" s="59" customFormat="1">
      <c r="D223" s="194"/>
    </row>
    <row r="224" spans="4:4" s="59" customFormat="1">
      <c r="D224" s="194"/>
    </row>
    <row r="225" spans="4:4" s="59" customFormat="1">
      <c r="D225" s="194"/>
    </row>
    <row r="226" spans="4:4" s="59" customFormat="1">
      <c r="D226" s="194"/>
    </row>
    <row r="227" spans="4:4" s="59" customFormat="1">
      <c r="D227" s="194"/>
    </row>
    <row r="228" spans="4:4" s="59" customFormat="1">
      <c r="D228" s="194"/>
    </row>
    <row r="229" spans="4:4" s="59" customFormat="1">
      <c r="D229" s="194"/>
    </row>
    <row r="230" spans="4:4" s="59" customFormat="1">
      <c r="D230" s="194"/>
    </row>
    <row r="231" spans="4:4" s="59" customFormat="1">
      <c r="D231" s="194"/>
    </row>
    <row r="232" spans="4:4" s="59" customFormat="1">
      <c r="D232" s="194"/>
    </row>
    <row r="233" spans="4:4" s="59" customFormat="1">
      <c r="D233" s="194"/>
    </row>
    <row r="234" spans="4:4" s="59" customFormat="1">
      <c r="D234" s="194"/>
    </row>
    <row r="235" spans="4:4" s="59" customFormat="1">
      <c r="D235" s="194"/>
    </row>
    <row r="236" spans="4:4" s="59" customFormat="1">
      <c r="D236" s="194"/>
    </row>
    <row r="237" spans="4:4" s="59" customFormat="1">
      <c r="D237" s="194"/>
    </row>
    <row r="238" spans="4:4" s="59" customFormat="1">
      <c r="D238" s="194"/>
    </row>
    <row r="239" spans="4:4" s="59" customFormat="1">
      <c r="D239" s="194"/>
    </row>
    <row r="240" spans="4:4" s="59" customFormat="1">
      <c r="D240" s="194"/>
    </row>
    <row r="241" spans="4:14" s="59" customFormat="1">
      <c r="D241" s="194"/>
    </row>
    <row r="242" spans="4:14" s="59" customFormat="1">
      <c r="D242" s="194"/>
    </row>
    <row r="243" spans="4:14" s="59" customFormat="1">
      <c r="D243" s="194"/>
    </row>
    <row r="244" spans="4:14" s="59" customFormat="1">
      <c r="D244" s="194"/>
    </row>
    <row r="245" spans="4:14" s="59" customFormat="1">
      <c r="D245" s="194"/>
    </row>
    <row r="246" spans="4:14" s="59" customFormat="1">
      <c r="D246" s="194"/>
    </row>
    <row r="247" spans="4:14" s="59" customFormat="1">
      <c r="D247" s="194"/>
    </row>
    <row r="248" spans="4:14" s="59" customFormat="1">
      <c r="D248" s="194"/>
    </row>
    <row r="249" spans="4:14">
      <c r="D249" s="194"/>
      <c r="E249" s="59"/>
      <c r="F249" s="59"/>
      <c r="G249" s="59"/>
      <c r="H249" s="59"/>
      <c r="I249" s="59"/>
      <c r="J249" s="59"/>
      <c r="K249" s="59"/>
      <c r="L249" s="59"/>
      <c r="M249" s="59"/>
      <c r="N249" s="59"/>
    </row>
  </sheetData>
  <mergeCells count="18">
    <mergeCell ref="A26:C26"/>
    <mergeCell ref="A23:E23"/>
    <mergeCell ref="A18:E18"/>
    <mergeCell ref="A19:E19"/>
    <mergeCell ref="A20:E20"/>
    <mergeCell ref="A12:E12"/>
    <mergeCell ref="A22:E22"/>
    <mergeCell ref="A21:E21"/>
    <mergeCell ref="A15:O15"/>
    <mergeCell ref="A1:O1"/>
    <mergeCell ref="A2:O2"/>
    <mergeCell ref="A3:O3"/>
    <mergeCell ref="A11:E11"/>
    <mergeCell ref="A9:E9"/>
    <mergeCell ref="A10:E10"/>
    <mergeCell ref="A6:E6"/>
    <mergeCell ref="A7:E7"/>
    <mergeCell ref="A8:E8"/>
  </mergeCells>
  <phoneticPr fontId="0" type="noConversion"/>
  <printOptions horizontalCentered="1"/>
  <pageMargins left="0.25" right="0.25" top="0.75" bottom="0.75" header="0.3" footer="0.3"/>
  <pageSetup paperSize="8" scale="82" fitToHeight="0" orientation="portrait" r:id="rId1"/>
  <headerFooter alignWithMargins="0"/>
  <ignoredErrors>
    <ignoredError sqref="M18:M19 M6:M7 M9:M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6"/>
  <sheetViews>
    <sheetView topLeftCell="A13" zoomScaleNormal="100" zoomScaleSheetLayoutView="115" workbookViewId="0">
      <selection activeCell="N28" sqref="N28"/>
    </sheetView>
  </sheetViews>
  <sheetFormatPr defaultColWidth="11.42578125" defaultRowHeight="12.75"/>
  <cols>
    <col min="1" max="1" width="4" style="70" bestFit="1" customWidth="1"/>
    <col min="2" max="2" width="4.28515625" style="70" customWidth="1"/>
    <col min="3" max="3" width="5.85546875" style="70" bestFit="1" customWidth="1"/>
    <col min="4" max="4" width="5.28515625" style="88" customWidth="1"/>
    <col min="5" max="5" width="47.5703125" style="87" bestFit="1" customWidth="1"/>
    <col min="6" max="8" width="10.85546875" style="87" hidden="1" customWidth="1"/>
    <col min="9" max="11" width="14.5703125" style="87" customWidth="1"/>
    <col min="12" max="12" width="7.85546875" style="87" customWidth="1"/>
    <col min="13" max="16384" width="11.42578125" style="87"/>
  </cols>
  <sheetData>
    <row r="1" spans="1:12" s="59" customFormat="1" ht="28.5" customHeight="1">
      <c r="A1" s="369" t="s">
        <v>7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12" s="59" customFormat="1" ht="27.75" customHeight="1">
      <c r="A2" s="385" t="s">
        <v>116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</row>
    <row r="3" spans="1:12" s="59" customFormat="1" ht="27.6" customHeight="1">
      <c r="A3" s="297" t="s">
        <v>4</v>
      </c>
      <c r="B3" s="298" t="s">
        <v>3</v>
      </c>
      <c r="C3" s="298" t="s">
        <v>2</v>
      </c>
      <c r="D3" s="299" t="s">
        <v>5</v>
      </c>
      <c r="E3" s="300" t="s">
        <v>48</v>
      </c>
      <c r="F3" s="301" t="s">
        <v>282</v>
      </c>
      <c r="G3" s="324" t="s">
        <v>279</v>
      </c>
      <c r="H3" s="334" t="s">
        <v>288</v>
      </c>
      <c r="I3" s="301" t="s">
        <v>271</v>
      </c>
      <c r="J3" s="301" t="s">
        <v>266</v>
      </c>
      <c r="K3" s="301" t="s">
        <v>272</v>
      </c>
      <c r="L3" s="302" t="s">
        <v>267</v>
      </c>
    </row>
    <row r="4" spans="1:12" s="59" customFormat="1" ht="22.5" customHeight="1">
      <c r="A4" s="303">
        <v>6</v>
      </c>
      <c r="B4" s="304"/>
      <c r="C4" s="304"/>
      <c r="D4" s="130"/>
      <c r="E4" s="305" t="s">
        <v>42</v>
      </c>
      <c r="F4" s="306">
        <v>739932074.19204986</v>
      </c>
      <c r="G4" s="306">
        <f>G5+G19+G31+G39</f>
        <v>407932670</v>
      </c>
      <c r="H4" s="335">
        <v>440062131</v>
      </c>
      <c r="I4" s="306">
        <v>918827274</v>
      </c>
      <c r="J4" s="306">
        <f>J5+J19+J31+J39</f>
        <v>-41096845</v>
      </c>
      <c r="K4" s="306">
        <f>K5+K19+K31+K39</f>
        <v>877730429</v>
      </c>
      <c r="L4" s="269">
        <f t="shared" ref="L4:L13" si="0">K4/I4*100</f>
        <v>95.527250206549709</v>
      </c>
    </row>
    <row r="5" spans="1:12" s="59" customFormat="1" ht="25.5">
      <c r="A5" s="307"/>
      <c r="B5" s="308">
        <v>63</v>
      </c>
      <c r="C5" s="304"/>
      <c r="D5" s="130"/>
      <c r="E5" s="6" t="s">
        <v>157</v>
      </c>
      <c r="F5" s="306">
        <v>429168552.65777421</v>
      </c>
      <c r="G5" s="306">
        <f>G6+G8+G14+G16</f>
        <v>233418833</v>
      </c>
      <c r="H5" s="335">
        <v>263856159</v>
      </c>
      <c r="I5" s="306">
        <v>593499032</v>
      </c>
      <c r="J5" s="306">
        <f>J6+J8+J14+J16</f>
        <v>-50831233</v>
      </c>
      <c r="K5" s="306">
        <f>K6+K8+K14+K16</f>
        <v>542667799</v>
      </c>
      <c r="L5" s="269">
        <f t="shared" si="0"/>
        <v>91.435330091658855</v>
      </c>
    </row>
    <row r="6" spans="1:12" s="59" customFormat="1" ht="25.5">
      <c r="A6" s="307"/>
      <c r="B6" s="275"/>
      <c r="C6" s="6">
        <v>632</v>
      </c>
      <c r="D6" s="130"/>
      <c r="E6" s="27" t="s">
        <v>158</v>
      </c>
      <c r="F6" s="306">
        <v>949257.54860972858</v>
      </c>
      <c r="G6" s="306">
        <f>G7</f>
        <v>73448</v>
      </c>
      <c r="H6" s="335">
        <v>73448</v>
      </c>
      <c r="I6" s="306">
        <v>617559</v>
      </c>
      <c r="J6" s="306">
        <f>J7</f>
        <v>0</v>
      </c>
      <c r="K6" s="306">
        <f>K7</f>
        <v>617559</v>
      </c>
      <c r="L6" s="269">
        <f t="shared" si="0"/>
        <v>100</v>
      </c>
    </row>
    <row r="7" spans="1:12" s="59" customFormat="1">
      <c r="A7" s="307"/>
      <c r="B7" s="275"/>
      <c r="C7" s="6"/>
      <c r="D7" s="130">
        <v>6321</v>
      </c>
      <c r="E7" s="121" t="s">
        <v>209</v>
      </c>
      <c r="F7" s="287">
        <v>949257.54860972858</v>
      </c>
      <c r="G7" s="287">
        <v>73448</v>
      </c>
      <c r="H7" s="336">
        <v>73448</v>
      </c>
      <c r="I7" s="287">
        <v>617559</v>
      </c>
      <c r="J7" s="287"/>
      <c r="K7" s="287">
        <f>I7+J7</f>
        <v>617559</v>
      </c>
      <c r="L7" s="268">
        <f t="shared" si="0"/>
        <v>100</v>
      </c>
    </row>
    <row r="8" spans="1:12" s="59" customFormat="1" ht="12" customHeight="1">
      <c r="A8" s="309"/>
      <c r="B8" s="31"/>
      <c r="C8" s="6">
        <v>633</v>
      </c>
      <c r="D8" s="310"/>
      <c r="E8" s="27" t="s">
        <v>185</v>
      </c>
      <c r="F8" s="306">
        <v>57205613.378459089</v>
      </c>
      <c r="G8" s="306">
        <f>G9+G11</f>
        <v>28996511</v>
      </c>
      <c r="H8" s="335">
        <v>33007879</v>
      </c>
      <c r="I8" s="306">
        <v>194349086</v>
      </c>
      <c r="J8" s="306">
        <f>J9+J11</f>
        <v>-12912347</v>
      </c>
      <c r="K8" s="306">
        <f>K9+K11</f>
        <v>181436739</v>
      </c>
      <c r="L8" s="269">
        <f t="shared" si="0"/>
        <v>93.356106135739694</v>
      </c>
    </row>
    <row r="9" spans="1:12" s="60" customFormat="1">
      <c r="A9" s="309"/>
      <c r="B9" s="31"/>
      <c r="C9" s="31"/>
      <c r="D9" s="310">
        <v>6331</v>
      </c>
      <c r="E9" s="121" t="s">
        <v>186</v>
      </c>
      <c r="F9" s="287">
        <v>0</v>
      </c>
      <c r="G9" s="287">
        <v>0</v>
      </c>
      <c r="H9" s="336">
        <v>0</v>
      </c>
      <c r="I9" s="287">
        <v>285357</v>
      </c>
      <c r="J9" s="287">
        <f>J10</f>
        <v>2788057</v>
      </c>
      <c r="K9" s="287">
        <f>K10</f>
        <v>3073414</v>
      </c>
      <c r="L9" s="268">
        <f t="shared" si="0"/>
        <v>1077.0417406967413</v>
      </c>
    </row>
    <row r="10" spans="1:12" s="60" customFormat="1">
      <c r="A10" s="309"/>
      <c r="B10" s="31"/>
      <c r="C10" s="31"/>
      <c r="D10" s="310"/>
      <c r="E10" s="121" t="s">
        <v>124</v>
      </c>
      <c r="F10" s="287">
        <v>0</v>
      </c>
      <c r="G10" s="287">
        <f>+G9</f>
        <v>0</v>
      </c>
      <c r="H10" s="337">
        <v>0</v>
      </c>
      <c r="I10" s="287">
        <v>285357</v>
      </c>
      <c r="J10" s="311">
        <v>2788057</v>
      </c>
      <c r="K10" s="311">
        <f>I10+J10</f>
        <v>3073414</v>
      </c>
      <c r="L10" s="268">
        <f t="shared" si="0"/>
        <v>1077.0417406967413</v>
      </c>
    </row>
    <row r="11" spans="1:12" s="60" customFormat="1">
      <c r="A11" s="309"/>
      <c r="B11" s="31"/>
      <c r="C11" s="31"/>
      <c r="D11" s="310">
        <v>6332</v>
      </c>
      <c r="E11" s="312" t="s">
        <v>187</v>
      </c>
      <c r="F11" s="287">
        <v>57205613.378459089</v>
      </c>
      <c r="G11" s="287">
        <f>+G12+G13</f>
        <v>28996511</v>
      </c>
      <c r="H11" s="336">
        <v>33007879</v>
      </c>
      <c r="I11" s="287">
        <v>194063729</v>
      </c>
      <c r="J11" s="287">
        <f>J12+J13</f>
        <v>-15700404</v>
      </c>
      <c r="K11" s="287">
        <f>K12+K13</f>
        <v>178363325</v>
      </c>
      <c r="L11" s="268">
        <f t="shared" si="0"/>
        <v>91.90966592216725</v>
      </c>
    </row>
    <row r="12" spans="1:12" s="60" customFormat="1">
      <c r="A12" s="309"/>
      <c r="B12" s="31"/>
      <c r="C12" s="31"/>
      <c r="D12" s="310"/>
      <c r="E12" s="121" t="s">
        <v>124</v>
      </c>
      <c r="F12" s="287">
        <v>52768736.213418275</v>
      </c>
      <c r="G12" s="287">
        <v>26526702</v>
      </c>
      <c r="H12" s="336">
        <v>30165308</v>
      </c>
      <c r="I12" s="287">
        <v>190055500</v>
      </c>
      <c r="J12" s="311">
        <v>-15700404</v>
      </c>
      <c r="K12" s="311">
        <f>I12+J12</f>
        <v>174355096</v>
      </c>
      <c r="L12" s="268">
        <f t="shared" si="0"/>
        <v>91.739042542836174</v>
      </c>
    </row>
    <row r="13" spans="1:12" s="59" customFormat="1">
      <c r="A13" s="309"/>
      <c r="B13" s="31"/>
      <c r="C13" s="31"/>
      <c r="D13" s="310"/>
      <c r="E13" s="121" t="s">
        <v>125</v>
      </c>
      <c r="F13" s="287">
        <v>4436877.1650408125</v>
      </c>
      <c r="G13" s="287">
        <v>2469809</v>
      </c>
      <c r="H13" s="336">
        <v>2842571</v>
      </c>
      <c r="I13" s="287">
        <v>4008229</v>
      </c>
      <c r="J13" s="311">
        <v>0</v>
      </c>
      <c r="K13" s="311">
        <f>I13+J13</f>
        <v>4008229</v>
      </c>
      <c r="L13" s="268">
        <f t="shared" si="0"/>
        <v>100</v>
      </c>
    </row>
    <row r="14" spans="1:12" s="59" customFormat="1">
      <c r="A14" s="309"/>
      <c r="B14" s="31"/>
      <c r="C14" s="6">
        <v>634</v>
      </c>
      <c r="D14" s="293"/>
      <c r="E14" s="27" t="s">
        <v>214</v>
      </c>
      <c r="F14" s="288">
        <v>15588.426571106244</v>
      </c>
      <c r="G14" s="288">
        <f>+G15</f>
        <v>0</v>
      </c>
      <c r="H14" s="338">
        <v>0</v>
      </c>
      <c r="I14" s="288">
        <v>0</v>
      </c>
      <c r="J14" s="288">
        <f>+J15</f>
        <v>0</v>
      </c>
      <c r="K14" s="288">
        <f>+K15</f>
        <v>0</v>
      </c>
      <c r="L14" s="269" t="s">
        <v>268</v>
      </c>
    </row>
    <row r="15" spans="1:12" s="59" customFormat="1">
      <c r="A15" s="309"/>
      <c r="B15" s="31"/>
      <c r="C15" s="31"/>
      <c r="D15" s="310">
        <v>6342</v>
      </c>
      <c r="E15" s="121" t="s">
        <v>269</v>
      </c>
      <c r="F15" s="313">
        <v>15588.426571106244</v>
      </c>
      <c r="G15" s="313">
        <v>0</v>
      </c>
      <c r="H15" s="336">
        <v>0</v>
      </c>
      <c r="I15" s="313">
        <v>0</v>
      </c>
      <c r="J15" s="313"/>
      <c r="K15" s="313">
        <f>I15+J15</f>
        <v>0</v>
      </c>
      <c r="L15" s="269" t="s">
        <v>268</v>
      </c>
    </row>
    <row r="16" spans="1:12" s="59" customFormat="1">
      <c r="A16" s="309"/>
      <c r="B16" s="31"/>
      <c r="C16" s="6">
        <v>638</v>
      </c>
      <c r="D16" s="121"/>
      <c r="E16" s="27" t="s">
        <v>223</v>
      </c>
      <c r="F16" s="288">
        <v>370998093.30413431</v>
      </c>
      <c r="G16" s="288">
        <f>G17+G18</f>
        <v>204348874</v>
      </c>
      <c r="H16" s="288">
        <v>230774832</v>
      </c>
      <c r="I16" s="288">
        <v>398532387</v>
      </c>
      <c r="J16" s="288">
        <f>J17+J18</f>
        <v>-37918886</v>
      </c>
      <c r="K16" s="288">
        <f>K17+K18</f>
        <v>360613501</v>
      </c>
      <c r="L16" s="269">
        <f t="shared" ref="L16:L23" si="1">K16/I16*100</f>
        <v>90.485369009670976</v>
      </c>
    </row>
    <row r="17" spans="1:13" s="59" customFormat="1">
      <c r="A17" s="309"/>
      <c r="B17" s="31"/>
      <c r="C17" s="121"/>
      <c r="D17" s="310">
        <v>6381</v>
      </c>
      <c r="E17" s="121" t="s">
        <v>231</v>
      </c>
      <c r="F17" s="287">
        <v>11538348.530094896</v>
      </c>
      <c r="G17" s="287">
        <v>12860799</v>
      </c>
      <c r="H17" s="336">
        <v>12860799</v>
      </c>
      <c r="I17" s="287">
        <v>22186176</v>
      </c>
      <c r="J17" s="311">
        <v>1910228</v>
      </c>
      <c r="K17" s="311">
        <f>I17+J17</f>
        <v>24096404</v>
      </c>
      <c r="L17" s="268">
        <f t="shared" si="1"/>
        <v>108.60999209597904</v>
      </c>
    </row>
    <row r="18" spans="1:13" s="59" customFormat="1">
      <c r="A18" s="309"/>
      <c r="B18" s="31"/>
      <c r="C18" s="121"/>
      <c r="D18" s="310">
        <v>6382</v>
      </c>
      <c r="E18" s="121" t="s">
        <v>232</v>
      </c>
      <c r="F18" s="287">
        <v>359459744.77403939</v>
      </c>
      <c r="G18" s="287">
        <v>191488075</v>
      </c>
      <c r="H18" s="336">
        <v>217914033</v>
      </c>
      <c r="I18" s="287">
        <v>376346211</v>
      </c>
      <c r="J18" s="313">
        <v>-39829114</v>
      </c>
      <c r="K18" s="313">
        <f>I18+J18</f>
        <v>336517097</v>
      </c>
      <c r="L18" s="268">
        <f t="shared" si="1"/>
        <v>89.416895178997834</v>
      </c>
    </row>
    <row r="19" spans="1:13" s="59" customFormat="1">
      <c r="A19" s="307"/>
      <c r="B19" s="275">
        <v>64</v>
      </c>
      <c r="C19" s="304"/>
      <c r="D19" s="130"/>
      <c r="E19" s="27" t="s">
        <v>43</v>
      </c>
      <c r="F19" s="306">
        <v>1034910.8766341495</v>
      </c>
      <c r="G19" s="306">
        <f>G20+G26+G29</f>
        <v>470320</v>
      </c>
      <c r="H19" s="335">
        <v>486944</v>
      </c>
      <c r="I19" s="306">
        <v>1274139</v>
      </c>
      <c r="J19" s="306">
        <f>J20+J26+J29</f>
        <v>0</v>
      </c>
      <c r="K19" s="306">
        <f>K20+K26+K29</f>
        <v>1274139</v>
      </c>
      <c r="L19" s="269">
        <f t="shared" si="1"/>
        <v>100</v>
      </c>
    </row>
    <row r="20" spans="1:13" s="60" customFormat="1">
      <c r="A20" s="307"/>
      <c r="B20" s="304"/>
      <c r="C20" s="275">
        <v>641</v>
      </c>
      <c r="D20" s="130"/>
      <c r="E20" s="27" t="s">
        <v>44</v>
      </c>
      <c r="F20" s="306">
        <v>647543.96443028736</v>
      </c>
      <c r="G20" s="306">
        <f>SUM(G21:G25)</f>
        <v>271048</v>
      </c>
      <c r="H20" s="335">
        <v>271048</v>
      </c>
      <c r="I20" s="306">
        <v>1007366</v>
      </c>
      <c r="J20" s="306">
        <f>SUM(J21:J25)</f>
        <v>0</v>
      </c>
      <c r="K20" s="306">
        <f>SUM(K21:K25)</f>
        <v>1007366</v>
      </c>
      <c r="L20" s="269">
        <f t="shared" si="1"/>
        <v>100</v>
      </c>
    </row>
    <row r="21" spans="1:13" s="60" customFormat="1">
      <c r="A21" s="307"/>
      <c r="B21" s="304"/>
      <c r="C21" s="304"/>
      <c r="D21" s="130">
        <v>6413</v>
      </c>
      <c r="E21" s="31" t="s">
        <v>46</v>
      </c>
      <c r="F21" s="287">
        <v>160.19642975645363</v>
      </c>
      <c r="G21" s="287">
        <v>2265</v>
      </c>
      <c r="H21" s="336">
        <v>2265</v>
      </c>
      <c r="I21" s="287">
        <v>5309</v>
      </c>
      <c r="J21" s="311"/>
      <c r="K21" s="358">
        <f>I21+J21</f>
        <v>5309</v>
      </c>
      <c r="L21" s="268">
        <f t="shared" si="1"/>
        <v>100</v>
      </c>
      <c r="M21" s="357"/>
    </row>
    <row r="22" spans="1:13" s="60" customFormat="1">
      <c r="A22" s="307"/>
      <c r="B22" s="304"/>
      <c r="C22" s="304"/>
      <c r="D22" s="130">
        <v>6414</v>
      </c>
      <c r="E22" s="31" t="s">
        <v>47</v>
      </c>
      <c r="F22" s="287">
        <v>574630.96423120308</v>
      </c>
      <c r="G22" s="287">
        <v>230338</v>
      </c>
      <c r="H22" s="336">
        <v>230338</v>
      </c>
      <c r="I22" s="287">
        <v>729975</v>
      </c>
      <c r="J22" s="311"/>
      <c r="K22" s="311">
        <f>I22+J22</f>
        <v>729975</v>
      </c>
      <c r="L22" s="268">
        <f t="shared" si="1"/>
        <v>100</v>
      </c>
    </row>
    <row r="23" spans="1:13" s="60" customFormat="1">
      <c r="A23" s="307"/>
      <c r="B23" s="304"/>
      <c r="C23" s="304"/>
      <c r="D23" s="130">
        <v>6415</v>
      </c>
      <c r="E23" s="31" t="s">
        <v>218</v>
      </c>
      <c r="F23" s="287">
        <v>30.393523126949365</v>
      </c>
      <c r="G23" s="287">
        <v>0</v>
      </c>
      <c r="H23" s="336">
        <v>0</v>
      </c>
      <c r="I23" s="287">
        <v>6636</v>
      </c>
      <c r="J23" s="311"/>
      <c r="K23" s="311">
        <f>I23+J23</f>
        <v>6636</v>
      </c>
      <c r="L23" s="268">
        <f t="shared" si="1"/>
        <v>100</v>
      </c>
    </row>
    <row r="24" spans="1:13" s="59" customFormat="1">
      <c r="A24" s="307"/>
      <c r="B24" s="304"/>
      <c r="C24" s="304"/>
      <c r="D24" s="130">
        <v>6416</v>
      </c>
      <c r="E24" s="31" t="s">
        <v>217</v>
      </c>
      <c r="F24" s="287">
        <v>0</v>
      </c>
      <c r="G24" s="287">
        <v>0</v>
      </c>
      <c r="H24" s="336">
        <v>0</v>
      </c>
      <c r="I24" s="287">
        <v>0</v>
      </c>
      <c r="J24" s="311"/>
      <c r="K24" s="311">
        <f>I24+J24</f>
        <v>0</v>
      </c>
      <c r="L24" s="268">
        <v>0</v>
      </c>
    </row>
    <row r="25" spans="1:13" s="59" customFormat="1">
      <c r="A25" s="60"/>
      <c r="B25" s="60"/>
      <c r="C25" s="60"/>
      <c r="D25" s="130">
        <v>6419</v>
      </c>
      <c r="E25" s="121" t="s">
        <v>49</v>
      </c>
      <c r="F25" s="287">
        <v>72722.410246200801</v>
      </c>
      <c r="G25" s="287">
        <v>38445</v>
      </c>
      <c r="H25" s="336">
        <v>38445</v>
      </c>
      <c r="I25" s="287">
        <v>265446</v>
      </c>
      <c r="J25" s="311"/>
      <c r="K25" s="311">
        <f>I25+J25</f>
        <v>265446</v>
      </c>
      <c r="L25" s="268">
        <f t="shared" ref="L25:L53" si="2">K25/I25*100</f>
        <v>100</v>
      </c>
    </row>
    <row r="26" spans="1:13" s="60" customFormat="1">
      <c r="A26" s="386"/>
      <c r="B26" s="387"/>
      <c r="C26" s="388"/>
      <c r="D26" s="130"/>
      <c r="E26" s="27" t="s">
        <v>50</v>
      </c>
      <c r="F26" s="306">
        <v>387366.91220386222</v>
      </c>
      <c r="G26" s="306">
        <f>SUM(G27:G28)</f>
        <v>199272</v>
      </c>
      <c r="H26" s="335">
        <v>215896</v>
      </c>
      <c r="I26" s="306">
        <v>266773</v>
      </c>
      <c r="J26" s="306">
        <f>SUM(J27:J28)</f>
        <v>0</v>
      </c>
      <c r="K26" s="306">
        <f>SUM(K27:K28)</f>
        <v>266773</v>
      </c>
      <c r="L26" s="269">
        <f t="shared" si="2"/>
        <v>100</v>
      </c>
    </row>
    <row r="27" spans="1:13" s="60" customFormat="1">
      <c r="A27" s="307"/>
      <c r="B27" s="304"/>
      <c r="C27" s="304"/>
      <c r="D27" s="130">
        <v>6422</v>
      </c>
      <c r="E27" s="31" t="s">
        <v>51</v>
      </c>
      <c r="F27" s="287">
        <v>387353.63992302073</v>
      </c>
      <c r="G27" s="287">
        <v>199272</v>
      </c>
      <c r="H27" s="336">
        <v>215896</v>
      </c>
      <c r="I27" s="287">
        <v>265446</v>
      </c>
      <c r="J27" s="311"/>
      <c r="K27" s="311">
        <f>I27+J27</f>
        <v>265446</v>
      </c>
      <c r="L27" s="268">
        <f t="shared" si="2"/>
        <v>100</v>
      </c>
    </row>
    <row r="28" spans="1:13" s="60" customFormat="1" ht="13.5" customHeight="1">
      <c r="A28" s="307"/>
      <c r="B28" s="304"/>
      <c r="C28" s="304"/>
      <c r="D28" s="130">
        <v>6429</v>
      </c>
      <c r="E28" s="121" t="s">
        <v>52</v>
      </c>
      <c r="F28" s="287">
        <v>13.272280841462605</v>
      </c>
      <c r="G28" s="287">
        <v>0</v>
      </c>
      <c r="H28" s="336">
        <v>0</v>
      </c>
      <c r="I28" s="287">
        <v>1327</v>
      </c>
      <c r="J28" s="311"/>
      <c r="K28" s="311">
        <f>I28+J28</f>
        <v>1327</v>
      </c>
      <c r="L28" s="268">
        <f t="shared" si="2"/>
        <v>100</v>
      </c>
    </row>
    <row r="29" spans="1:13" s="60" customFormat="1" hidden="1">
      <c r="A29" s="307"/>
      <c r="B29" s="304"/>
      <c r="C29" s="275">
        <v>643</v>
      </c>
      <c r="D29" s="130"/>
      <c r="E29" s="27" t="s">
        <v>45</v>
      </c>
      <c r="F29" s="306">
        <v>0</v>
      </c>
      <c r="G29" s="306">
        <f>G30</f>
        <v>0</v>
      </c>
      <c r="H29" s="335">
        <v>0</v>
      </c>
      <c r="I29" s="306">
        <v>0</v>
      </c>
      <c r="J29" s="306">
        <f>J30</f>
        <v>0</v>
      </c>
      <c r="K29" s="306">
        <f>K30</f>
        <v>0</v>
      </c>
      <c r="L29" s="269" t="e">
        <f t="shared" si="2"/>
        <v>#DIV/0!</v>
      </c>
    </row>
    <row r="30" spans="1:13" s="59" customFormat="1" ht="25.5" hidden="1" customHeight="1">
      <c r="A30" s="307"/>
      <c r="B30" s="304"/>
      <c r="C30" s="275"/>
      <c r="D30" s="314">
        <v>6436</v>
      </c>
      <c r="E30" s="121" t="s">
        <v>149</v>
      </c>
      <c r="F30" s="311">
        <v>0</v>
      </c>
      <c r="G30" s="311">
        <v>0</v>
      </c>
      <c r="H30" s="336">
        <v>0</v>
      </c>
      <c r="I30" s="311">
        <v>0</v>
      </c>
      <c r="J30" s="311">
        <v>0</v>
      </c>
      <c r="K30" s="311">
        <v>0</v>
      </c>
      <c r="L30" s="269" t="e">
        <f t="shared" si="2"/>
        <v>#DIV/0!</v>
      </c>
    </row>
    <row r="31" spans="1:13" s="59" customFormat="1" ht="25.5">
      <c r="A31" s="307"/>
      <c r="B31" s="308">
        <v>65</v>
      </c>
      <c r="C31" s="304"/>
      <c r="D31" s="130"/>
      <c r="E31" s="27" t="s">
        <v>159</v>
      </c>
      <c r="F31" s="306">
        <v>283694260.93304133</v>
      </c>
      <c r="G31" s="306">
        <f>G32</f>
        <v>158425438</v>
      </c>
      <c r="H31" s="335">
        <v>158482912</v>
      </c>
      <c r="I31" s="306">
        <v>284138951</v>
      </c>
      <c r="J31" s="306">
        <f>J32</f>
        <v>10920975</v>
      </c>
      <c r="K31" s="306">
        <f>K32</f>
        <v>295059926</v>
      </c>
      <c r="L31" s="269">
        <f t="shared" si="2"/>
        <v>103.8435332296275</v>
      </c>
    </row>
    <row r="32" spans="1:13" s="60" customFormat="1">
      <c r="A32" s="307"/>
      <c r="B32" s="275"/>
      <c r="C32" s="275">
        <v>652</v>
      </c>
      <c r="D32" s="130"/>
      <c r="E32" s="27" t="s">
        <v>53</v>
      </c>
      <c r="F32" s="306">
        <v>283694260.93304133</v>
      </c>
      <c r="G32" s="306">
        <f>G33+G38</f>
        <v>158425438</v>
      </c>
      <c r="H32" s="335">
        <v>158482912</v>
      </c>
      <c r="I32" s="306">
        <v>284138951</v>
      </c>
      <c r="J32" s="306">
        <f>J33+J38</f>
        <v>10920975</v>
      </c>
      <c r="K32" s="306">
        <f>K33+K38</f>
        <v>295059926</v>
      </c>
      <c r="L32" s="269">
        <f t="shared" si="2"/>
        <v>103.8435332296275</v>
      </c>
    </row>
    <row r="33" spans="1:12" s="60" customFormat="1">
      <c r="A33" s="307"/>
      <c r="B33" s="304"/>
      <c r="C33" s="304"/>
      <c r="D33" s="130">
        <v>6522</v>
      </c>
      <c r="E33" s="121" t="s">
        <v>160</v>
      </c>
      <c r="F33" s="287">
        <v>275912981.61789101</v>
      </c>
      <c r="G33" s="287">
        <v>153295876</v>
      </c>
      <c r="H33" s="336">
        <v>153295876</v>
      </c>
      <c r="I33" s="287">
        <v>277390670</v>
      </c>
      <c r="J33" s="359">
        <f>J34+J35+J36+J37</f>
        <v>10420975</v>
      </c>
      <c r="K33" s="360">
        <f t="shared" ref="K33:K38" si="3">I33+J33</f>
        <v>287811645</v>
      </c>
      <c r="L33" s="268">
        <f t="shared" si="2"/>
        <v>103.75678641246297</v>
      </c>
    </row>
    <row r="34" spans="1:12" s="60" customFormat="1">
      <c r="A34" s="307"/>
      <c r="B34" s="304"/>
      <c r="C34" s="304"/>
      <c r="D34" s="130"/>
      <c r="E34" s="31" t="s">
        <v>120</v>
      </c>
      <c r="F34" s="287">
        <v>128797239.7637534</v>
      </c>
      <c r="G34" s="287">
        <v>71245223</v>
      </c>
      <c r="H34" s="336">
        <v>71245223</v>
      </c>
      <c r="I34" s="287">
        <v>127413896</v>
      </c>
      <c r="J34" s="311">
        <v>2000000</v>
      </c>
      <c r="K34" s="311">
        <f t="shared" si="3"/>
        <v>129413896</v>
      </c>
      <c r="L34" s="268">
        <f t="shared" si="2"/>
        <v>101.56968750096142</v>
      </c>
    </row>
    <row r="35" spans="1:12" s="60" customFormat="1">
      <c r="A35" s="307"/>
      <c r="B35" s="304"/>
      <c r="C35" s="304"/>
      <c r="D35" s="130"/>
      <c r="E35" s="31" t="s">
        <v>54</v>
      </c>
      <c r="F35" s="287">
        <v>37458452.05388546</v>
      </c>
      <c r="G35" s="287">
        <v>17924060</v>
      </c>
      <c r="H35" s="336">
        <v>17924060</v>
      </c>
      <c r="I35" s="287">
        <v>37162386</v>
      </c>
      <c r="J35" s="367"/>
      <c r="K35" s="311">
        <f t="shared" si="3"/>
        <v>37162386</v>
      </c>
      <c r="L35" s="268">
        <f t="shared" si="2"/>
        <v>100</v>
      </c>
    </row>
    <row r="36" spans="1:12" s="60" customFormat="1">
      <c r="A36" s="307"/>
      <c r="B36" s="304"/>
      <c r="C36" s="304"/>
      <c r="D36" s="130"/>
      <c r="E36" s="31" t="s">
        <v>55</v>
      </c>
      <c r="F36" s="287">
        <v>100267322.31734022</v>
      </c>
      <c r="G36" s="287">
        <v>58077192</v>
      </c>
      <c r="H36" s="336">
        <v>58077192</v>
      </c>
      <c r="I36" s="287">
        <v>103523791</v>
      </c>
      <c r="J36" s="311">
        <v>7420000</v>
      </c>
      <c r="K36" s="311">
        <f t="shared" si="3"/>
        <v>110943791</v>
      </c>
      <c r="L36" s="268">
        <f t="shared" si="2"/>
        <v>107.16743458515734</v>
      </c>
    </row>
    <row r="37" spans="1:12" s="60" customFormat="1">
      <c r="A37" s="307"/>
      <c r="B37" s="304"/>
      <c r="C37" s="304"/>
      <c r="D37" s="130"/>
      <c r="E37" s="31" t="s">
        <v>121</v>
      </c>
      <c r="F37" s="287">
        <v>9389967.4829119388</v>
      </c>
      <c r="G37" s="287">
        <v>6049401</v>
      </c>
      <c r="H37" s="336">
        <v>6049401</v>
      </c>
      <c r="I37" s="287">
        <v>9290597</v>
      </c>
      <c r="J37" s="311">
        <v>1000975</v>
      </c>
      <c r="K37" s="311">
        <f t="shared" si="3"/>
        <v>10291572</v>
      </c>
      <c r="L37" s="268">
        <f t="shared" si="2"/>
        <v>110.77406543411581</v>
      </c>
    </row>
    <row r="38" spans="1:12" s="59" customFormat="1">
      <c r="A38" s="307"/>
      <c r="B38" s="304"/>
      <c r="C38" s="304"/>
      <c r="D38" s="130">
        <v>6526</v>
      </c>
      <c r="E38" s="31" t="s">
        <v>182</v>
      </c>
      <c r="F38" s="287">
        <v>7781279.3151503084</v>
      </c>
      <c r="G38" s="287">
        <v>5129562</v>
      </c>
      <c r="H38" s="336">
        <v>5187036</v>
      </c>
      <c r="I38" s="287">
        <v>6748281</v>
      </c>
      <c r="J38" s="311">
        <v>500000</v>
      </c>
      <c r="K38" s="361">
        <f t="shared" si="3"/>
        <v>7248281</v>
      </c>
      <c r="L38" s="268">
        <f t="shared" si="2"/>
        <v>107.40929430769111</v>
      </c>
    </row>
    <row r="39" spans="1:12" s="59" customFormat="1" ht="25.5">
      <c r="A39" s="307"/>
      <c r="B39" s="315">
        <v>66</v>
      </c>
      <c r="C39" s="304"/>
      <c r="D39" s="130"/>
      <c r="E39" s="6" t="s">
        <v>161</v>
      </c>
      <c r="F39" s="306">
        <v>26034349.72460017</v>
      </c>
      <c r="G39" s="306">
        <f>G40+G43</f>
        <v>15618079</v>
      </c>
      <c r="H39" s="335">
        <v>17236116</v>
      </c>
      <c r="I39" s="306">
        <v>39915152</v>
      </c>
      <c r="J39" s="306">
        <f>J40+J43</f>
        <v>-1186587</v>
      </c>
      <c r="K39" s="306">
        <f>K40+K43</f>
        <v>38728565</v>
      </c>
      <c r="L39" s="269">
        <f t="shared" si="2"/>
        <v>97.027226653176726</v>
      </c>
    </row>
    <row r="40" spans="1:12" s="59" customFormat="1">
      <c r="A40" s="307"/>
      <c r="B40" s="315"/>
      <c r="C40" s="275">
        <v>661</v>
      </c>
      <c r="D40" s="130"/>
      <c r="E40" s="6" t="s">
        <v>227</v>
      </c>
      <c r="F40" s="306">
        <v>80812.927201539584</v>
      </c>
      <c r="G40" s="306">
        <f>G41+G42</f>
        <v>59148</v>
      </c>
      <c r="H40" s="335">
        <v>59251</v>
      </c>
      <c r="I40" s="306">
        <v>1420134</v>
      </c>
      <c r="J40" s="306">
        <f>J41+J42</f>
        <v>0</v>
      </c>
      <c r="K40" s="306">
        <f>K41+K42</f>
        <v>1420134</v>
      </c>
      <c r="L40" s="269">
        <f t="shared" si="2"/>
        <v>100</v>
      </c>
    </row>
    <row r="41" spans="1:12" s="59" customFormat="1">
      <c r="A41" s="307"/>
      <c r="B41" s="315"/>
      <c r="C41" s="304"/>
      <c r="D41" s="130">
        <v>6614</v>
      </c>
      <c r="E41" s="31" t="s">
        <v>228</v>
      </c>
      <c r="F41" s="287">
        <v>325.83449465790693</v>
      </c>
      <c r="G41" s="287">
        <v>285</v>
      </c>
      <c r="H41" s="336">
        <v>361</v>
      </c>
      <c r="I41" s="287">
        <v>1327228</v>
      </c>
      <c r="J41" s="287"/>
      <c r="K41" s="287">
        <f>I41+J41</f>
        <v>1327228</v>
      </c>
      <c r="L41" s="268">
        <f t="shared" si="2"/>
        <v>100</v>
      </c>
    </row>
    <row r="42" spans="1:12" s="59" customFormat="1">
      <c r="A42" s="307"/>
      <c r="B42" s="315"/>
      <c r="C42" s="304"/>
      <c r="D42" s="130">
        <v>6615</v>
      </c>
      <c r="E42" s="31" t="s">
        <v>265</v>
      </c>
      <c r="F42" s="287">
        <v>80487.092706881667</v>
      </c>
      <c r="G42" s="287">
        <v>58863</v>
      </c>
      <c r="H42" s="336">
        <v>58890</v>
      </c>
      <c r="I42" s="287">
        <v>92906</v>
      </c>
      <c r="J42" s="287"/>
      <c r="K42" s="287">
        <f>I42+J42</f>
        <v>92906</v>
      </c>
      <c r="L42" s="268">
        <f t="shared" si="2"/>
        <v>100</v>
      </c>
    </row>
    <row r="43" spans="1:12" s="60" customFormat="1" ht="25.5" customHeight="1">
      <c r="A43" s="307"/>
      <c r="B43" s="304"/>
      <c r="C43" s="275">
        <v>663</v>
      </c>
      <c r="D43" s="130"/>
      <c r="E43" s="6" t="s">
        <v>188</v>
      </c>
      <c r="F43" s="306">
        <v>25953536.797398631</v>
      </c>
      <c r="G43" s="306">
        <f>SUM(G44:G45)</f>
        <v>15558931</v>
      </c>
      <c r="H43" s="335">
        <v>17176865</v>
      </c>
      <c r="I43" s="306">
        <v>38495018</v>
      </c>
      <c r="J43" s="306">
        <f>SUM(J44:J45)</f>
        <v>-1186587</v>
      </c>
      <c r="K43" s="306">
        <f>SUM(K44:K45)</f>
        <v>37308431</v>
      </c>
      <c r="L43" s="269">
        <f t="shared" si="2"/>
        <v>96.917556968021159</v>
      </c>
    </row>
    <row r="44" spans="1:12" s="59" customFormat="1">
      <c r="A44" s="307"/>
      <c r="B44" s="304"/>
      <c r="C44" s="275"/>
      <c r="D44" s="130">
        <v>6631</v>
      </c>
      <c r="E44" s="31" t="s">
        <v>56</v>
      </c>
      <c r="F44" s="287">
        <v>786120.11414161522</v>
      </c>
      <c r="G44" s="287">
        <v>660049</v>
      </c>
      <c r="H44" s="336">
        <v>660049</v>
      </c>
      <c r="I44" s="287">
        <v>796337</v>
      </c>
      <c r="J44" s="311"/>
      <c r="K44" s="311">
        <f>I44+J44</f>
        <v>796337</v>
      </c>
      <c r="L44" s="268">
        <f t="shared" si="2"/>
        <v>100</v>
      </c>
    </row>
    <row r="45" spans="1:12" s="59" customFormat="1">
      <c r="A45" s="307"/>
      <c r="B45" s="304"/>
      <c r="C45" s="304"/>
      <c r="D45" s="130">
        <v>6632</v>
      </c>
      <c r="E45" s="31" t="s">
        <v>57</v>
      </c>
      <c r="F45" s="287">
        <v>25167416.683257017</v>
      </c>
      <c r="G45" s="287">
        <v>14898882</v>
      </c>
      <c r="H45" s="336">
        <v>16516816</v>
      </c>
      <c r="I45" s="287">
        <v>37698681</v>
      </c>
      <c r="J45" s="311">
        <v>-1186587</v>
      </c>
      <c r="K45" s="311">
        <f>I45+J45</f>
        <v>36512094</v>
      </c>
      <c r="L45" s="268">
        <f t="shared" si="2"/>
        <v>96.852444253951489</v>
      </c>
    </row>
    <row r="46" spans="1:12" s="59" customFormat="1" ht="16.5" customHeight="1">
      <c r="A46" s="316">
        <v>7</v>
      </c>
      <c r="B46" s="317"/>
      <c r="C46" s="275"/>
      <c r="D46" s="276"/>
      <c r="E46" s="6" t="s">
        <v>58</v>
      </c>
      <c r="F46" s="306">
        <v>3452.1202468644233</v>
      </c>
      <c r="G46" s="306">
        <f>G47</f>
        <v>1306</v>
      </c>
      <c r="H46" s="335">
        <v>1306</v>
      </c>
      <c r="I46" s="306">
        <v>13273</v>
      </c>
      <c r="J46" s="306">
        <f>J47</f>
        <v>0</v>
      </c>
      <c r="K46" s="306">
        <f>K47</f>
        <v>13273</v>
      </c>
      <c r="L46" s="269">
        <f t="shared" si="2"/>
        <v>100</v>
      </c>
    </row>
    <row r="47" spans="1:12" s="60" customFormat="1" ht="13.5" customHeight="1">
      <c r="A47" s="318"/>
      <c r="B47" s="317">
        <v>72</v>
      </c>
      <c r="C47" s="275"/>
      <c r="D47" s="276"/>
      <c r="E47" s="6" t="s">
        <v>62</v>
      </c>
      <c r="F47" s="306">
        <v>3452.1202468644233</v>
      </c>
      <c r="G47" s="306">
        <f>G48+G50</f>
        <v>1306</v>
      </c>
      <c r="H47" s="335">
        <v>1306</v>
      </c>
      <c r="I47" s="306">
        <v>13273</v>
      </c>
      <c r="J47" s="306">
        <f>J48+J51</f>
        <v>0</v>
      </c>
      <c r="K47" s="306">
        <f>K48+K51</f>
        <v>13273</v>
      </c>
      <c r="L47" s="269">
        <f t="shared" si="2"/>
        <v>100</v>
      </c>
    </row>
    <row r="48" spans="1:12" s="59" customFormat="1">
      <c r="A48" s="318"/>
      <c r="B48" s="317"/>
      <c r="C48" s="275">
        <v>721</v>
      </c>
      <c r="D48" s="276"/>
      <c r="E48" s="6" t="s">
        <v>60</v>
      </c>
      <c r="F48" s="306">
        <v>3452.1202468644233</v>
      </c>
      <c r="G48" s="306">
        <f>G49</f>
        <v>1306</v>
      </c>
      <c r="H48" s="335">
        <v>1306</v>
      </c>
      <c r="I48" s="306">
        <v>13273</v>
      </c>
      <c r="J48" s="306">
        <f>J49+J50</f>
        <v>0</v>
      </c>
      <c r="K48" s="306">
        <f>K49+K50</f>
        <v>13273</v>
      </c>
      <c r="L48" s="269">
        <f t="shared" si="2"/>
        <v>100</v>
      </c>
    </row>
    <row r="49" spans="1:12" s="60" customFormat="1">
      <c r="A49" s="318"/>
      <c r="B49" s="319"/>
      <c r="C49" s="304"/>
      <c r="D49" s="130">
        <v>7211</v>
      </c>
      <c r="E49" s="31" t="s">
        <v>61</v>
      </c>
      <c r="F49" s="287">
        <v>3452.1202468644233</v>
      </c>
      <c r="G49" s="287">
        <v>1306</v>
      </c>
      <c r="H49" s="336">
        <v>1306</v>
      </c>
      <c r="I49" s="287">
        <v>13273</v>
      </c>
      <c r="J49" s="287"/>
      <c r="K49" s="287">
        <f>I49+J49</f>
        <v>13273</v>
      </c>
      <c r="L49" s="268">
        <f t="shared" si="2"/>
        <v>100</v>
      </c>
    </row>
    <row r="50" spans="1:12" s="60" customFormat="1" hidden="1">
      <c r="A50" s="272"/>
      <c r="B50" s="273"/>
      <c r="C50" s="37"/>
      <c r="D50" s="38">
        <v>7212</v>
      </c>
      <c r="E50" s="40" t="s">
        <v>264</v>
      </c>
      <c r="F50" s="325"/>
      <c r="G50" s="280">
        <f>G51</f>
        <v>0</v>
      </c>
      <c r="H50" s="280">
        <v>0</v>
      </c>
      <c r="I50" s="274"/>
      <c r="J50" s="274"/>
      <c r="K50" s="274"/>
      <c r="L50" s="268" t="e">
        <f t="shared" si="2"/>
        <v>#DIV/0!</v>
      </c>
    </row>
    <row r="51" spans="1:12" s="60" customFormat="1" hidden="1">
      <c r="A51" s="272"/>
      <c r="B51" s="273"/>
      <c r="C51" s="275">
        <v>723</v>
      </c>
      <c r="D51" s="276"/>
      <c r="E51" s="6" t="s">
        <v>236</v>
      </c>
      <c r="F51" s="326"/>
      <c r="G51" s="330">
        <v>0</v>
      </c>
      <c r="H51" s="336">
        <v>0</v>
      </c>
      <c r="I51" s="280">
        <f>I52</f>
        <v>0</v>
      </c>
      <c r="J51" s="280">
        <f>J52</f>
        <v>0</v>
      </c>
      <c r="K51" s="280">
        <f>K52</f>
        <v>0</v>
      </c>
      <c r="L51" s="269" t="e">
        <f t="shared" si="2"/>
        <v>#DIV/0!</v>
      </c>
    </row>
    <row r="52" spans="1:12" s="60" customFormat="1" hidden="1">
      <c r="A52" s="272"/>
      <c r="B52" s="273"/>
      <c r="C52" s="277"/>
      <c r="D52" s="278">
        <v>7231</v>
      </c>
      <c r="E52" s="279" t="s">
        <v>207</v>
      </c>
      <c r="F52" s="327"/>
      <c r="G52" s="327"/>
      <c r="H52" s="327"/>
      <c r="I52" s="274">
        <v>0</v>
      </c>
      <c r="J52" s="274">
        <v>0</v>
      </c>
      <c r="K52" s="274">
        <f>I52+J52</f>
        <v>0</v>
      </c>
      <c r="L52" s="268" t="e">
        <f t="shared" si="2"/>
        <v>#DIV/0!</v>
      </c>
    </row>
    <row r="53" spans="1:12" s="59" customFormat="1" ht="13.5" hidden="1" customHeight="1">
      <c r="A53" s="41"/>
      <c r="B53" s="42"/>
      <c r="C53" s="43"/>
      <c r="D53" s="44"/>
      <c r="E53" s="45"/>
      <c r="F53" s="328"/>
      <c r="G53" s="328"/>
      <c r="H53" s="328"/>
      <c r="I53" s="46"/>
      <c r="J53" s="46"/>
      <c r="K53" s="46"/>
      <c r="L53" s="268" t="e">
        <f t="shared" si="2"/>
        <v>#DIV/0!</v>
      </c>
    </row>
    <row r="54" spans="1:12" s="59" customFormat="1" ht="13.5" customHeight="1">
      <c r="A54" s="62"/>
      <c r="B54" s="62"/>
      <c r="C54" s="62"/>
      <c r="D54" s="63"/>
      <c r="E54" s="64"/>
      <c r="F54" s="64"/>
      <c r="G54" s="64"/>
      <c r="H54" s="64"/>
    </row>
    <row r="55" spans="1:12" s="59" customFormat="1" ht="13.5" customHeight="1">
      <c r="A55" s="62"/>
      <c r="B55" s="62"/>
      <c r="C55" s="62"/>
      <c r="D55" s="63"/>
      <c r="E55" s="67"/>
      <c r="F55" s="67"/>
      <c r="G55" s="67"/>
      <c r="H55" s="67"/>
      <c r="I55" s="66"/>
      <c r="J55" s="66"/>
      <c r="K55" s="66"/>
    </row>
    <row r="56" spans="1:12" s="59" customFormat="1" ht="13.5" customHeight="1">
      <c r="A56" s="62"/>
      <c r="B56" s="62"/>
      <c r="C56" s="62"/>
      <c r="D56" s="63"/>
      <c r="E56" s="67"/>
      <c r="F56" s="67"/>
      <c r="G56" s="67"/>
      <c r="H56" s="67"/>
    </row>
    <row r="57" spans="1:12" s="59" customFormat="1" ht="13.5" customHeight="1">
      <c r="A57" s="62"/>
      <c r="B57" s="62"/>
      <c r="C57" s="62"/>
      <c r="D57" s="63"/>
      <c r="E57" s="67"/>
      <c r="F57" s="67"/>
      <c r="G57" s="67"/>
      <c r="H57" s="67"/>
    </row>
    <row r="58" spans="1:12" s="59" customFormat="1" ht="13.5" customHeight="1">
      <c r="A58" s="62"/>
      <c r="B58" s="62"/>
      <c r="C58" s="62"/>
      <c r="D58" s="63"/>
      <c r="E58" s="67"/>
      <c r="F58" s="67"/>
      <c r="G58" s="67"/>
      <c r="H58" s="67"/>
    </row>
    <row r="59" spans="1:12" s="59" customFormat="1" ht="13.5" customHeight="1">
      <c r="A59" s="62"/>
      <c r="B59" s="62"/>
      <c r="C59" s="62"/>
      <c r="D59" s="63"/>
      <c r="E59" s="67"/>
      <c r="F59" s="67"/>
      <c r="G59" s="67"/>
      <c r="H59" s="67"/>
    </row>
    <row r="60" spans="1:12" s="59" customFormat="1" ht="13.5" customHeight="1">
      <c r="A60" s="62"/>
      <c r="B60" s="62"/>
      <c r="C60" s="62"/>
      <c r="D60" s="63"/>
      <c r="E60" s="67"/>
      <c r="F60" s="67"/>
      <c r="G60" s="67"/>
      <c r="H60" s="67"/>
    </row>
    <row r="61" spans="1:12" s="59" customFormat="1" ht="13.5" customHeight="1">
      <c r="A61" s="62"/>
      <c r="B61" s="62"/>
      <c r="C61" s="62"/>
      <c r="D61" s="63"/>
      <c r="E61" s="67"/>
      <c r="F61" s="67"/>
      <c r="G61" s="67"/>
      <c r="H61" s="67"/>
    </row>
    <row r="62" spans="1:12" s="59" customFormat="1" ht="13.5" customHeight="1">
      <c r="A62" s="62"/>
      <c r="B62" s="62"/>
      <c r="C62" s="62"/>
      <c r="D62" s="63"/>
      <c r="E62" s="67"/>
      <c r="F62" s="67"/>
      <c r="G62" s="67"/>
      <c r="H62" s="67"/>
    </row>
    <row r="63" spans="1:12" s="59" customFormat="1" ht="13.5" customHeight="1">
      <c r="A63" s="62"/>
      <c r="B63" s="62"/>
      <c r="C63" s="62"/>
      <c r="D63" s="63"/>
      <c r="E63" s="67"/>
      <c r="F63" s="67"/>
      <c r="G63" s="67"/>
      <c r="H63" s="67"/>
    </row>
    <row r="64" spans="1:12" s="59" customFormat="1" ht="13.5" customHeight="1">
      <c r="A64" s="62"/>
      <c r="B64" s="62"/>
      <c r="C64" s="62"/>
      <c r="D64" s="63"/>
      <c r="E64" s="67"/>
      <c r="F64" s="67"/>
      <c r="G64" s="67"/>
      <c r="H64" s="67"/>
    </row>
    <row r="65" spans="1:8" s="59" customFormat="1" ht="13.5" customHeight="1">
      <c r="A65" s="62"/>
      <c r="B65" s="62"/>
      <c r="C65" s="62"/>
      <c r="D65" s="63"/>
      <c r="E65" s="67"/>
      <c r="F65" s="67"/>
      <c r="G65" s="67"/>
      <c r="H65" s="67"/>
    </row>
    <row r="66" spans="1:8" s="59" customFormat="1" ht="13.5" customHeight="1">
      <c r="A66" s="62"/>
      <c r="B66" s="62"/>
      <c r="C66" s="62"/>
      <c r="D66" s="63"/>
      <c r="E66" s="67"/>
      <c r="F66" s="67"/>
      <c r="G66" s="67"/>
      <c r="H66" s="67"/>
    </row>
    <row r="67" spans="1:8" s="59" customFormat="1" ht="18" customHeight="1">
      <c r="A67" s="62"/>
      <c r="B67" s="62"/>
      <c r="C67" s="62"/>
      <c r="D67" s="63"/>
      <c r="E67" s="67"/>
      <c r="F67" s="67"/>
      <c r="G67" s="67"/>
      <c r="H67" s="67"/>
    </row>
    <row r="68" spans="1:8" s="59" customFormat="1">
      <c r="A68" s="62"/>
      <c r="B68" s="62"/>
      <c r="C68" s="62"/>
      <c r="D68" s="63"/>
      <c r="E68" s="67"/>
      <c r="F68" s="67"/>
      <c r="G68" s="67"/>
      <c r="H68" s="67"/>
    </row>
    <row r="69" spans="1:8" s="59" customFormat="1" ht="15.75">
      <c r="A69" s="158"/>
      <c r="B69" s="68"/>
      <c r="C69" s="68"/>
      <c r="D69" s="159"/>
      <c r="E69" s="67"/>
      <c r="F69" s="67"/>
      <c r="G69" s="67"/>
      <c r="H69" s="67"/>
    </row>
    <row r="70" spans="1:8" s="59" customFormat="1">
      <c r="A70" s="69"/>
      <c r="B70" s="70"/>
      <c r="C70" s="70"/>
      <c r="D70" s="160"/>
      <c r="E70" s="67"/>
      <c r="F70" s="67"/>
      <c r="G70" s="67"/>
      <c r="H70" s="67"/>
    </row>
    <row r="71" spans="1:8" s="59" customFormat="1">
      <c r="A71" s="69"/>
      <c r="B71" s="69"/>
      <c r="C71" s="70"/>
      <c r="D71" s="160"/>
      <c r="E71" s="67"/>
      <c r="F71" s="67"/>
      <c r="G71" s="67"/>
      <c r="H71" s="67"/>
    </row>
    <row r="72" spans="1:8" s="59" customFormat="1">
      <c r="A72" s="69"/>
      <c r="B72" s="70"/>
      <c r="C72" s="69"/>
      <c r="D72" s="160"/>
      <c r="E72" s="67"/>
      <c r="F72" s="67"/>
      <c r="G72" s="67"/>
      <c r="H72" s="67"/>
    </row>
    <row r="73" spans="1:8" s="59" customFormat="1">
      <c r="A73" s="69"/>
      <c r="B73" s="70"/>
      <c r="C73" s="69"/>
      <c r="D73" s="161"/>
      <c r="E73" s="67"/>
      <c r="F73" s="67"/>
      <c r="G73" s="67"/>
      <c r="H73" s="67"/>
    </row>
    <row r="74" spans="1:8" s="59" customFormat="1">
      <c r="A74" s="69"/>
      <c r="B74" s="70"/>
      <c r="C74" s="69"/>
      <c r="D74" s="161"/>
      <c r="E74" s="67"/>
      <c r="F74" s="67"/>
      <c r="G74" s="67"/>
      <c r="H74" s="67"/>
    </row>
    <row r="75" spans="1:8" s="59" customFormat="1">
      <c r="A75" s="69"/>
      <c r="B75" s="70"/>
      <c r="C75" s="69"/>
      <c r="D75" s="161"/>
      <c r="E75" s="67"/>
      <c r="F75" s="67"/>
      <c r="G75" s="67"/>
      <c r="H75" s="67"/>
    </row>
    <row r="76" spans="1:8" s="59" customFormat="1">
      <c r="A76" s="70"/>
      <c r="B76" s="69"/>
      <c r="C76" s="70"/>
      <c r="D76" s="162"/>
      <c r="E76" s="67"/>
      <c r="F76" s="67"/>
      <c r="G76" s="67"/>
      <c r="H76" s="67"/>
    </row>
    <row r="77" spans="1:8" s="59" customFormat="1">
      <c r="A77" s="70"/>
      <c r="B77" s="70"/>
      <c r="C77" s="70"/>
      <c r="D77" s="162"/>
      <c r="E77" s="67"/>
      <c r="F77" s="67"/>
      <c r="G77" s="67"/>
      <c r="H77" s="67"/>
    </row>
    <row r="78" spans="1:8" s="59" customFormat="1">
      <c r="A78" s="70"/>
      <c r="B78" s="70"/>
      <c r="C78" s="70"/>
      <c r="D78" s="161"/>
      <c r="E78" s="67"/>
      <c r="F78" s="67"/>
      <c r="G78" s="67"/>
      <c r="H78" s="67"/>
    </row>
    <row r="79" spans="1:8" s="59" customFormat="1">
      <c r="A79" s="70"/>
      <c r="B79" s="70"/>
      <c r="C79" s="70"/>
      <c r="D79" s="162"/>
      <c r="E79" s="67"/>
      <c r="F79" s="67"/>
      <c r="G79" s="67"/>
      <c r="H79" s="67"/>
    </row>
    <row r="80" spans="1:8" s="59" customFormat="1">
      <c r="A80" s="70"/>
      <c r="B80" s="70"/>
      <c r="C80" s="69"/>
      <c r="D80" s="162"/>
      <c r="E80" s="67"/>
      <c r="F80" s="67"/>
      <c r="G80" s="67"/>
      <c r="H80" s="67"/>
    </row>
    <row r="81" spans="1:8" s="59" customFormat="1">
      <c r="A81" s="70"/>
      <c r="B81" s="70"/>
      <c r="C81" s="69"/>
      <c r="D81" s="162"/>
      <c r="E81" s="67"/>
      <c r="F81" s="67"/>
      <c r="G81" s="67"/>
      <c r="H81" s="67"/>
    </row>
    <row r="82" spans="1:8" s="59" customFormat="1">
      <c r="A82" s="70"/>
      <c r="B82" s="70"/>
      <c r="C82" s="70"/>
      <c r="D82" s="162"/>
      <c r="E82" s="163"/>
      <c r="F82" s="163"/>
      <c r="G82" s="163"/>
      <c r="H82" s="163"/>
    </row>
    <row r="83" spans="1:8" s="59" customFormat="1">
      <c r="A83" s="70"/>
      <c r="B83" s="70"/>
      <c r="C83" s="70"/>
      <c r="D83" s="162"/>
      <c r="E83" s="163"/>
      <c r="F83" s="163"/>
      <c r="G83" s="163"/>
      <c r="H83" s="163"/>
    </row>
    <row r="84" spans="1:8" s="59" customFormat="1">
      <c r="A84" s="70"/>
      <c r="B84" s="70"/>
      <c r="C84" s="70"/>
      <c r="D84" s="162"/>
      <c r="E84" s="164"/>
      <c r="F84" s="164"/>
      <c r="G84" s="164"/>
      <c r="H84" s="164"/>
    </row>
    <row r="85" spans="1:8" s="59" customFormat="1">
      <c r="A85" s="70"/>
      <c r="B85" s="70"/>
      <c r="C85" s="70"/>
      <c r="D85" s="162"/>
      <c r="E85" s="163"/>
      <c r="F85" s="163"/>
      <c r="G85" s="163"/>
      <c r="H85" s="163"/>
    </row>
    <row r="86" spans="1:8" s="59" customFormat="1">
      <c r="A86" s="70"/>
      <c r="B86" s="70"/>
      <c r="C86" s="70"/>
      <c r="D86" s="162"/>
      <c r="E86" s="163"/>
      <c r="F86" s="163"/>
      <c r="G86" s="163"/>
      <c r="H86" s="163"/>
    </row>
    <row r="87" spans="1:8" s="59" customFormat="1">
      <c r="A87" s="70"/>
      <c r="B87" s="70"/>
      <c r="C87" s="70"/>
      <c r="D87" s="162"/>
      <c r="E87" s="164"/>
      <c r="F87" s="164"/>
      <c r="G87" s="164"/>
      <c r="H87" s="164"/>
    </row>
    <row r="88" spans="1:8" s="59" customFormat="1" ht="13.5" customHeight="1">
      <c r="A88" s="70"/>
      <c r="B88" s="70"/>
      <c r="C88" s="70"/>
      <c r="D88" s="162"/>
      <c r="E88" s="163"/>
      <c r="F88" s="163"/>
      <c r="G88" s="163"/>
      <c r="H88" s="163"/>
    </row>
    <row r="89" spans="1:8" s="59" customFormat="1" ht="13.5" customHeight="1">
      <c r="A89" s="70"/>
      <c r="B89" s="70"/>
      <c r="C89" s="70"/>
      <c r="D89" s="162"/>
      <c r="E89" s="163"/>
      <c r="F89" s="163"/>
      <c r="G89" s="163"/>
      <c r="H89" s="163"/>
    </row>
    <row r="90" spans="1:8" s="59" customFormat="1" ht="13.5" customHeight="1">
      <c r="A90" s="70"/>
      <c r="B90" s="70"/>
      <c r="C90" s="70"/>
      <c r="D90" s="162"/>
      <c r="E90" s="163"/>
      <c r="F90" s="163"/>
      <c r="G90" s="163"/>
      <c r="H90" s="163"/>
    </row>
    <row r="91" spans="1:8" s="59" customFormat="1">
      <c r="A91" s="70"/>
      <c r="B91" s="69"/>
      <c r="C91" s="70"/>
      <c r="D91" s="162"/>
      <c r="E91" s="165"/>
      <c r="F91" s="165"/>
      <c r="G91" s="165"/>
      <c r="H91" s="165"/>
    </row>
    <row r="92" spans="1:8" s="59" customFormat="1" ht="13.5" customHeight="1">
      <c r="A92" s="70"/>
      <c r="B92" s="70"/>
      <c r="C92" s="69"/>
      <c r="D92" s="162"/>
      <c r="E92" s="166"/>
      <c r="F92" s="166"/>
      <c r="G92" s="166"/>
      <c r="H92" s="166"/>
    </row>
    <row r="93" spans="1:8" s="59" customFormat="1" ht="13.5" customHeight="1">
      <c r="A93" s="70"/>
      <c r="B93" s="70"/>
      <c r="C93" s="69"/>
      <c r="D93" s="161"/>
      <c r="E93" s="167"/>
      <c r="F93" s="167"/>
      <c r="G93" s="167"/>
      <c r="H93" s="167"/>
    </row>
    <row r="94" spans="1:8" s="59" customFormat="1" ht="13.5" customHeight="1">
      <c r="A94" s="70"/>
      <c r="B94" s="70"/>
      <c r="C94" s="70"/>
      <c r="D94" s="162"/>
      <c r="E94" s="163"/>
      <c r="F94" s="163"/>
      <c r="G94" s="163"/>
      <c r="H94" s="163"/>
    </row>
    <row r="95" spans="1:8" s="59" customFormat="1" ht="13.5" customHeight="1">
      <c r="A95" s="70"/>
      <c r="B95" s="69"/>
      <c r="C95" s="70"/>
      <c r="D95" s="162"/>
      <c r="E95" s="165"/>
      <c r="F95" s="165"/>
      <c r="G95" s="165"/>
      <c r="H95" s="165"/>
    </row>
    <row r="96" spans="1:8" s="59" customFormat="1" ht="13.5" customHeight="1">
      <c r="A96" s="70"/>
      <c r="B96" s="70"/>
      <c r="C96" s="69"/>
      <c r="D96" s="162"/>
      <c r="E96" s="165"/>
      <c r="F96" s="165"/>
      <c r="G96" s="165"/>
      <c r="H96" s="165"/>
    </row>
    <row r="97" spans="1:8" s="59" customFormat="1" ht="13.5" customHeight="1">
      <c r="A97" s="70"/>
      <c r="B97" s="70"/>
      <c r="C97" s="69"/>
      <c r="D97" s="168"/>
      <c r="E97" s="164"/>
      <c r="F97" s="164"/>
      <c r="G97" s="164"/>
      <c r="H97" s="164"/>
    </row>
    <row r="98" spans="1:8" s="59" customFormat="1" ht="13.5" customHeight="1">
      <c r="A98" s="70"/>
      <c r="B98" s="70"/>
      <c r="C98" s="70"/>
      <c r="D98" s="169"/>
      <c r="E98" s="170"/>
      <c r="F98" s="170"/>
      <c r="G98" s="170"/>
      <c r="H98" s="170"/>
    </row>
    <row r="99" spans="1:8" s="59" customFormat="1">
      <c r="A99" s="70"/>
      <c r="B99" s="70"/>
      <c r="C99" s="70"/>
      <c r="D99" s="161"/>
      <c r="E99" s="171"/>
      <c r="F99" s="171"/>
      <c r="G99" s="171"/>
      <c r="H99" s="171"/>
    </row>
    <row r="100" spans="1:8" s="59" customFormat="1" ht="13.5" customHeight="1">
      <c r="A100" s="70"/>
      <c r="B100" s="70"/>
      <c r="C100" s="70"/>
      <c r="D100" s="162"/>
      <c r="E100" s="163"/>
      <c r="F100" s="163"/>
      <c r="G100" s="163"/>
      <c r="H100" s="163"/>
    </row>
    <row r="101" spans="1:8" s="59" customFormat="1" ht="13.5" customHeight="1">
      <c r="A101" s="70"/>
      <c r="B101" s="70"/>
      <c r="C101" s="69"/>
      <c r="D101" s="162"/>
      <c r="E101" s="172"/>
      <c r="F101" s="172"/>
      <c r="G101" s="172"/>
      <c r="H101" s="172"/>
    </row>
    <row r="102" spans="1:8" s="59" customFormat="1" ht="13.5" customHeight="1">
      <c r="A102" s="70"/>
      <c r="B102" s="70"/>
      <c r="C102" s="69"/>
      <c r="D102" s="162"/>
      <c r="E102" s="164"/>
      <c r="F102" s="164"/>
      <c r="G102" s="164"/>
      <c r="H102" s="164"/>
    </row>
    <row r="103" spans="1:8" s="59" customFormat="1" ht="13.5" customHeight="1">
      <c r="A103" s="70"/>
      <c r="B103" s="70"/>
      <c r="C103" s="70"/>
      <c r="D103" s="162"/>
      <c r="E103" s="163"/>
      <c r="F103" s="163"/>
      <c r="G103" s="163"/>
      <c r="H103" s="163"/>
    </row>
    <row r="104" spans="1:8" s="59" customFormat="1">
      <c r="A104" s="70"/>
      <c r="B104" s="70"/>
      <c r="C104" s="70"/>
      <c r="D104" s="162"/>
      <c r="E104" s="171"/>
      <c r="F104" s="171"/>
      <c r="G104" s="171"/>
      <c r="H104" s="171"/>
    </row>
    <row r="105" spans="1:8" s="59" customFormat="1" ht="13.5" customHeight="1">
      <c r="A105" s="70"/>
      <c r="B105" s="70"/>
      <c r="C105" s="70"/>
      <c r="D105" s="162"/>
      <c r="E105" s="163"/>
      <c r="F105" s="163"/>
      <c r="G105" s="163"/>
      <c r="H105" s="163"/>
    </row>
    <row r="106" spans="1:8" s="59" customFormat="1" ht="13.5" customHeight="1">
      <c r="A106" s="70"/>
      <c r="B106" s="70"/>
      <c r="C106" s="70"/>
      <c r="D106" s="162"/>
      <c r="E106" s="167"/>
      <c r="F106" s="167"/>
      <c r="G106" s="167"/>
      <c r="H106" s="167"/>
    </row>
    <row r="107" spans="1:8" s="59" customFormat="1" ht="13.5" customHeight="1">
      <c r="A107" s="70"/>
      <c r="B107" s="70"/>
      <c r="C107" s="70"/>
      <c r="D107" s="169"/>
      <c r="E107" s="170"/>
      <c r="F107" s="170"/>
      <c r="G107" s="170"/>
      <c r="H107" s="170"/>
    </row>
    <row r="108" spans="1:8" s="59" customFormat="1" ht="13.5" customHeight="1">
      <c r="A108" s="70"/>
      <c r="B108" s="69"/>
      <c r="C108" s="70"/>
      <c r="D108" s="169"/>
      <c r="E108" s="166"/>
      <c r="F108" s="166"/>
      <c r="G108" s="166"/>
      <c r="H108" s="166"/>
    </row>
    <row r="109" spans="1:8" s="59" customFormat="1" ht="13.5" customHeight="1">
      <c r="A109" s="70"/>
      <c r="B109" s="70"/>
      <c r="C109" s="69"/>
      <c r="D109" s="169"/>
      <c r="E109" s="173"/>
      <c r="F109" s="173"/>
      <c r="G109" s="173"/>
      <c r="H109" s="173"/>
    </row>
    <row r="110" spans="1:8" s="59" customFormat="1" ht="13.5" customHeight="1">
      <c r="A110" s="70"/>
      <c r="B110" s="70"/>
      <c r="C110" s="69"/>
      <c r="D110" s="161"/>
      <c r="E110" s="164"/>
      <c r="F110" s="164"/>
      <c r="G110" s="164"/>
      <c r="H110" s="164"/>
    </row>
    <row r="111" spans="1:8" s="59" customFormat="1" ht="13.5" customHeight="1">
      <c r="A111" s="70"/>
      <c r="B111" s="70"/>
      <c r="C111" s="70"/>
      <c r="D111" s="162"/>
      <c r="E111" s="163"/>
      <c r="F111" s="163"/>
      <c r="G111" s="163"/>
      <c r="H111" s="163"/>
    </row>
    <row r="112" spans="1:8" s="59" customFormat="1" ht="13.5" customHeight="1">
      <c r="A112" s="70"/>
      <c r="B112" s="69"/>
      <c r="C112" s="70"/>
      <c r="D112" s="162"/>
      <c r="E112" s="165"/>
      <c r="F112" s="165"/>
      <c r="G112" s="165"/>
      <c r="H112" s="165"/>
    </row>
    <row r="113" spans="1:8" s="59" customFormat="1" ht="13.5" customHeight="1">
      <c r="A113" s="70"/>
      <c r="B113" s="70"/>
      <c r="C113" s="69"/>
      <c r="D113" s="162"/>
      <c r="E113" s="166"/>
      <c r="F113" s="166"/>
      <c r="G113" s="166"/>
      <c r="H113" s="166"/>
    </row>
    <row r="114" spans="1:8" s="59" customFormat="1" ht="13.5" customHeight="1">
      <c r="A114" s="70"/>
      <c r="B114" s="70"/>
      <c r="C114" s="69"/>
      <c r="D114" s="161"/>
      <c r="E114" s="164"/>
      <c r="F114" s="164"/>
      <c r="G114" s="164"/>
      <c r="H114" s="164"/>
    </row>
    <row r="115" spans="1:8" s="59" customFormat="1">
      <c r="A115" s="70"/>
      <c r="B115" s="70"/>
      <c r="C115" s="70"/>
      <c r="D115" s="169"/>
      <c r="E115" s="163"/>
      <c r="F115" s="163"/>
      <c r="G115" s="163"/>
      <c r="H115" s="163"/>
    </row>
    <row r="116" spans="1:8" s="59" customFormat="1" ht="13.5" customHeight="1">
      <c r="A116" s="70"/>
      <c r="B116" s="70"/>
      <c r="C116" s="69"/>
      <c r="D116" s="169"/>
      <c r="E116" s="166"/>
      <c r="F116" s="166"/>
      <c r="G116" s="166"/>
      <c r="H116" s="166"/>
    </row>
    <row r="117" spans="1:8" s="59" customFormat="1" ht="13.5" customHeight="1">
      <c r="A117" s="70"/>
      <c r="B117" s="70"/>
      <c r="C117" s="70"/>
      <c r="D117" s="161"/>
      <c r="E117" s="167"/>
      <c r="F117" s="167"/>
      <c r="G117" s="167"/>
      <c r="H117" s="167"/>
    </row>
    <row r="118" spans="1:8" s="59" customFormat="1" ht="13.5" customHeight="1">
      <c r="A118" s="70"/>
      <c r="B118" s="70"/>
      <c r="C118" s="70"/>
      <c r="D118" s="162"/>
      <c r="E118" s="163"/>
      <c r="F118" s="163"/>
      <c r="G118" s="163"/>
      <c r="H118" s="163"/>
    </row>
    <row r="119" spans="1:8" s="59" customFormat="1" ht="13.5" customHeight="1">
      <c r="A119" s="70"/>
      <c r="B119" s="70"/>
      <c r="C119" s="70"/>
      <c r="D119" s="161"/>
      <c r="E119" s="164"/>
      <c r="F119" s="164"/>
      <c r="G119" s="164"/>
      <c r="H119" s="164"/>
    </row>
    <row r="120" spans="1:8" s="59" customFormat="1" ht="13.5" customHeight="1">
      <c r="A120" s="70"/>
      <c r="B120" s="70"/>
      <c r="C120" s="70"/>
      <c r="D120" s="162"/>
      <c r="E120" s="163"/>
      <c r="F120" s="163"/>
      <c r="G120" s="163"/>
      <c r="H120" s="163"/>
    </row>
    <row r="121" spans="1:8" s="59" customFormat="1" ht="13.5" customHeight="1">
      <c r="A121" s="70"/>
      <c r="B121" s="70"/>
      <c r="C121" s="70"/>
      <c r="D121" s="162"/>
      <c r="E121" s="163"/>
      <c r="F121" s="163"/>
      <c r="G121" s="163"/>
      <c r="H121" s="163"/>
    </row>
    <row r="122" spans="1:8" s="59" customFormat="1" ht="13.5" customHeight="1">
      <c r="A122" s="69"/>
      <c r="B122" s="70"/>
      <c r="C122" s="70"/>
      <c r="D122" s="160"/>
      <c r="E122" s="166"/>
      <c r="F122" s="166"/>
      <c r="G122" s="166"/>
      <c r="H122" s="166"/>
    </row>
    <row r="123" spans="1:8" s="59" customFormat="1" ht="13.5" customHeight="1">
      <c r="A123" s="70"/>
      <c r="B123" s="69"/>
      <c r="C123" s="69"/>
      <c r="D123" s="174"/>
      <c r="E123" s="166"/>
      <c r="F123" s="166"/>
      <c r="G123" s="166"/>
      <c r="H123" s="166"/>
    </row>
    <row r="124" spans="1:8" s="59" customFormat="1" ht="13.5">
      <c r="A124" s="70"/>
      <c r="B124" s="69"/>
      <c r="C124" s="69"/>
      <c r="D124" s="174"/>
      <c r="E124" s="165"/>
      <c r="F124" s="165"/>
      <c r="G124" s="165"/>
      <c r="H124" s="165"/>
    </row>
    <row r="125" spans="1:8" s="59" customFormat="1">
      <c r="A125" s="70"/>
      <c r="B125" s="69"/>
      <c r="C125" s="69"/>
      <c r="D125" s="161"/>
      <c r="E125" s="171"/>
      <c r="F125" s="171"/>
      <c r="G125" s="171"/>
      <c r="H125" s="171"/>
    </row>
    <row r="126" spans="1:8" s="59" customFormat="1">
      <c r="A126" s="70"/>
      <c r="B126" s="70"/>
      <c r="C126" s="70"/>
      <c r="D126" s="162"/>
      <c r="E126" s="163"/>
      <c r="F126" s="163"/>
      <c r="G126" s="163"/>
      <c r="H126" s="163"/>
    </row>
    <row r="127" spans="1:8" s="59" customFormat="1">
      <c r="A127" s="70"/>
      <c r="B127" s="69"/>
      <c r="C127" s="70"/>
      <c r="D127" s="162"/>
      <c r="E127" s="166"/>
      <c r="F127" s="166"/>
      <c r="G127" s="166"/>
      <c r="H127" s="166"/>
    </row>
    <row r="128" spans="1:8" s="59" customFormat="1">
      <c r="A128" s="70"/>
      <c r="B128" s="70"/>
      <c r="C128" s="69"/>
      <c r="D128" s="162"/>
      <c r="E128" s="165"/>
      <c r="F128" s="165"/>
      <c r="G128" s="165"/>
      <c r="H128" s="165"/>
    </row>
    <row r="129" spans="1:8" s="59" customFormat="1">
      <c r="A129" s="70"/>
      <c r="B129" s="70"/>
      <c r="C129" s="69"/>
      <c r="D129" s="161"/>
      <c r="E129" s="164"/>
      <c r="F129" s="164"/>
      <c r="G129" s="164"/>
      <c r="H129" s="164"/>
    </row>
    <row r="130" spans="1:8" s="59" customFormat="1">
      <c r="A130" s="70"/>
      <c r="B130" s="70"/>
      <c r="C130" s="70"/>
      <c r="D130" s="162"/>
      <c r="E130" s="163"/>
      <c r="F130" s="163"/>
      <c r="G130" s="163"/>
      <c r="H130" s="163"/>
    </row>
    <row r="131" spans="1:8" s="59" customFormat="1">
      <c r="A131" s="70"/>
      <c r="B131" s="70"/>
      <c r="C131" s="70"/>
      <c r="D131" s="162"/>
      <c r="E131" s="163"/>
      <c r="F131" s="163"/>
      <c r="G131" s="163"/>
      <c r="H131" s="163"/>
    </row>
    <row r="132" spans="1:8" s="59" customFormat="1">
      <c r="A132" s="70"/>
      <c r="B132" s="70"/>
      <c r="C132" s="70"/>
      <c r="D132" s="71"/>
      <c r="E132" s="72"/>
      <c r="F132" s="72"/>
      <c r="G132" s="72"/>
      <c r="H132" s="72"/>
    </row>
    <row r="133" spans="1:8" s="59" customFormat="1">
      <c r="A133" s="70"/>
      <c r="B133" s="70"/>
      <c r="C133" s="70"/>
      <c r="D133" s="162"/>
      <c r="E133" s="163"/>
      <c r="F133" s="163"/>
      <c r="G133" s="163"/>
      <c r="H133" s="163"/>
    </row>
    <row r="134" spans="1:8" s="59" customFormat="1">
      <c r="A134" s="70"/>
      <c r="B134" s="70"/>
      <c r="C134" s="70"/>
      <c r="D134" s="162"/>
      <c r="E134" s="163"/>
      <c r="F134" s="163"/>
      <c r="G134" s="163"/>
      <c r="H134" s="163"/>
    </row>
    <row r="135" spans="1:8" s="59" customFormat="1">
      <c r="A135" s="70"/>
      <c r="B135" s="70"/>
      <c r="C135" s="70"/>
      <c r="D135" s="162"/>
      <c r="E135" s="163"/>
      <c r="F135" s="163"/>
      <c r="G135" s="163"/>
      <c r="H135" s="163"/>
    </row>
    <row r="136" spans="1:8" s="59" customFormat="1">
      <c r="A136" s="70"/>
      <c r="B136" s="70"/>
      <c r="C136" s="70"/>
      <c r="D136" s="161"/>
      <c r="E136" s="164"/>
      <c r="F136" s="164"/>
      <c r="G136" s="164"/>
      <c r="H136" s="164"/>
    </row>
    <row r="137" spans="1:8" s="59" customFormat="1">
      <c r="A137" s="70"/>
      <c r="B137" s="70"/>
      <c r="C137" s="70"/>
      <c r="D137" s="162"/>
      <c r="E137" s="163"/>
      <c r="F137" s="163"/>
      <c r="G137" s="163"/>
      <c r="H137" s="163"/>
    </row>
    <row r="138" spans="1:8" s="59" customFormat="1">
      <c r="A138" s="70"/>
      <c r="B138" s="70"/>
      <c r="C138" s="70"/>
      <c r="D138" s="161"/>
      <c r="E138" s="164"/>
      <c r="F138" s="164"/>
      <c r="G138" s="164"/>
      <c r="H138" s="164"/>
    </row>
    <row r="139" spans="1:8" s="59" customFormat="1">
      <c r="A139" s="70"/>
      <c r="B139" s="70"/>
      <c r="C139" s="70"/>
      <c r="D139" s="162"/>
      <c r="E139" s="163"/>
      <c r="F139" s="163"/>
      <c r="G139" s="163"/>
      <c r="H139" s="163"/>
    </row>
    <row r="140" spans="1:8" s="59" customFormat="1">
      <c r="A140" s="70"/>
      <c r="B140" s="70"/>
      <c r="C140" s="70"/>
      <c r="D140" s="162"/>
      <c r="E140" s="163"/>
      <c r="F140" s="163"/>
      <c r="G140" s="163"/>
      <c r="H140" s="163"/>
    </row>
    <row r="141" spans="1:8" s="59" customFormat="1">
      <c r="A141" s="70"/>
      <c r="B141" s="70"/>
      <c r="C141" s="70"/>
      <c r="D141" s="162"/>
      <c r="E141" s="163"/>
      <c r="F141" s="163"/>
      <c r="G141" s="163"/>
      <c r="H141" s="163"/>
    </row>
    <row r="142" spans="1:8" s="59" customFormat="1">
      <c r="A142" s="70"/>
      <c r="B142" s="70"/>
      <c r="C142" s="70"/>
      <c r="D142" s="162"/>
      <c r="E142" s="163"/>
      <c r="F142" s="163"/>
      <c r="G142" s="163"/>
      <c r="H142" s="163"/>
    </row>
    <row r="143" spans="1:8" s="59" customFormat="1">
      <c r="A143" s="175"/>
      <c r="B143" s="175"/>
      <c r="C143" s="175"/>
      <c r="D143" s="176"/>
      <c r="E143" s="73"/>
      <c r="F143" s="329"/>
      <c r="G143" s="329"/>
      <c r="H143" s="329"/>
    </row>
    <row r="144" spans="1:8" s="59" customFormat="1">
      <c r="A144" s="70"/>
      <c r="B144" s="70"/>
      <c r="C144" s="69"/>
      <c r="D144" s="162"/>
      <c r="E144" s="165"/>
      <c r="F144" s="165"/>
      <c r="G144" s="165"/>
      <c r="H144" s="165"/>
    </row>
    <row r="145" spans="1:8" s="59" customFormat="1">
      <c r="A145" s="70"/>
      <c r="B145" s="70"/>
      <c r="C145" s="70"/>
      <c r="D145" s="74"/>
      <c r="E145" s="75"/>
      <c r="F145" s="75"/>
      <c r="G145" s="75"/>
      <c r="H145" s="75"/>
    </row>
    <row r="146" spans="1:8" s="59" customFormat="1">
      <c r="A146" s="70"/>
      <c r="B146" s="70"/>
      <c r="C146" s="70"/>
      <c r="D146" s="162"/>
      <c r="E146" s="163"/>
      <c r="F146" s="163"/>
      <c r="G146" s="163"/>
      <c r="H146" s="163"/>
    </row>
    <row r="147" spans="1:8" s="59" customFormat="1">
      <c r="A147" s="70"/>
      <c r="B147" s="70"/>
      <c r="C147" s="70"/>
      <c r="D147" s="71"/>
      <c r="E147" s="72"/>
      <c r="F147" s="72"/>
      <c r="G147" s="72"/>
      <c r="H147" s="72"/>
    </row>
    <row r="148" spans="1:8" s="59" customFormat="1">
      <c r="A148" s="70"/>
      <c r="B148" s="70"/>
      <c r="C148" s="70"/>
      <c r="D148" s="71"/>
      <c r="E148" s="72"/>
      <c r="F148" s="72"/>
      <c r="G148" s="72"/>
      <c r="H148" s="72"/>
    </row>
    <row r="149" spans="1:8" s="59" customFormat="1">
      <c r="A149" s="70"/>
      <c r="B149" s="70"/>
      <c r="C149" s="70"/>
      <c r="D149" s="162"/>
      <c r="E149" s="163"/>
      <c r="F149" s="163"/>
      <c r="G149" s="163"/>
      <c r="H149" s="163"/>
    </row>
    <row r="150" spans="1:8" s="59" customFormat="1">
      <c r="A150" s="70"/>
      <c r="B150" s="70"/>
      <c r="C150" s="70"/>
      <c r="D150" s="161"/>
      <c r="E150" s="164"/>
      <c r="F150" s="164"/>
      <c r="G150" s="164"/>
      <c r="H150" s="164"/>
    </row>
    <row r="151" spans="1:8" s="59" customFormat="1">
      <c r="A151" s="70"/>
      <c r="B151" s="70"/>
      <c r="C151" s="70"/>
      <c r="D151" s="162"/>
      <c r="E151" s="163"/>
      <c r="F151" s="163"/>
      <c r="G151" s="163"/>
      <c r="H151" s="163"/>
    </row>
    <row r="152" spans="1:8" s="59" customFormat="1">
      <c r="A152" s="70"/>
      <c r="B152" s="70"/>
      <c r="C152" s="70"/>
      <c r="D152" s="162"/>
      <c r="E152" s="163"/>
      <c r="F152" s="163"/>
      <c r="G152" s="163"/>
      <c r="H152" s="163"/>
    </row>
    <row r="153" spans="1:8" s="59" customFormat="1">
      <c r="A153" s="70"/>
      <c r="B153" s="70"/>
      <c r="C153" s="70"/>
      <c r="D153" s="161"/>
      <c r="E153" s="164"/>
      <c r="F153" s="164"/>
      <c r="G153" s="164"/>
      <c r="H153" s="164"/>
    </row>
    <row r="154" spans="1:8" s="59" customFormat="1">
      <c r="A154" s="70"/>
      <c r="B154" s="70"/>
      <c r="C154" s="70"/>
      <c r="D154" s="162"/>
      <c r="E154" s="163"/>
      <c r="F154" s="163"/>
      <c r="G154" s="163"/>
      <c r="H154" s="163"/>
    </row>
    <row r="155" spans="1:8" s="59" customFormat="1">
      <c r="A155" s="70"/>
      <c r="B155" s="70"/>
      <c r="C155" s="70"/>
      <c r="D155" s="71"/>
      <c r="E155" s="72"/>
      <c r="F155" s="72"/>
      <c r="G155" s="72"/>
      <c r="H155" s="72"/>
    </row>
    <row r="156" spans="1:8" s="59" customFormat="1">
      <c r="A156" s="70"/>
      <c r="B156" s="70"/>
      <c r="C156" s="70"/>
      <c r="D156" s="161"/>
      <c r="E156" s="75"/>
      <c r="F156" s="75"/>
      <c r="G156" s="75"/>
      <c r="H156" s="75"/>
    </row>
    <row r="157" spans="1:8" s="59" customFormat="1">
      <c r="A157" s="70"/>
      <c r="B157" s="70"/>
      <c r="C157" s="70"/>
      <c r="D157" s="169"/>
      <c r="E157" s="72"/>
      <c r="F157" s="72"/>
      <c r="G157" s="72"/>
      <c r="H157" s="72"/>
    </row>
    <row r="158" spans="1:8" s="59" customFormat="1">
      <c r="A158" s="70"/>
      <c r="B158" s="70"/>
      <c r="C158" s="70"/>
      <c r="D158" s="161"/>
      <c r="E158" s="164"/>
      <c r="F158" s="164"/>
      <c r="G158" s="164"/>
      <c r="H158" s="164"/>
    </row>
    <row r="159" spans="1:8" s="59" customFormat="1">
      <c r="A159" s="70"/>
      <c r="B159" s="70"/>
      <c r="C159" s="70"/>
      <c r="D159" s="162"/>
      <c r="E159" s="163"/>
      <c r="F159" s="163"/>
      <c r="G159" s="163"/>
      <c r="H159" s="163"/>
    </row>
    <row r="160" spans="1:8" s="59" customFormat="1">
      <c r="A160" s="70"/>
      <c r="B160" s="70"/>
      <c r="C160" s="69"/>
      <c r="D160" s="162"/>
      <c r="E160" s="165"/>
      <c r="F160" s="165"/>
      <c r="G160" s="165"/>
      <c r="H160" s="165"/>
    </row>
    <row r="161" spans="1:8" s="59" customFormat="1">
      <c r="A161" s="70"/>
      <c r="B161" s="70"/>
      <c r="C161" s="70"/>
      <c r="D161" s="169"/>
      <c r="E161" s="164"/>
      <c r="F161" s="164"/>
      <c r="G161" s="164"/>
      <c r="H161" s="164"/>
    </row>
    <row r="162" spans="1:8" s="59" customFormat="1">
      <c r="A162" s="70"/>
      <c r="B162" s="70"/>
      <c r="C162" s="70"/>
      <c r="D162" s="169"/>
      <c r="E162" s="72"/>
      <c r="F162" s="72"/>
      <c r="G162" s="72"/>
      <c r="H162" s="72"/>
    </row>
    <row r="163" spans="1:8" s="59" customFormat="1">
      <c r="A163" s="70"/>
      <c r="B163" s="70"/>
      <c r="C163" s="69"/>
      <c r="D163" s="169"/>
      <c r="E163" s="76"/>
      <c r="F163" s="76"/>
      <c r="G163" s="76"/>
      <c r="H163" s="76"/>
    </row>
    <row r="164" spans="1:8" s="59" customFormat="1">
      <c r="A164" s="70"/>
      <c r="B164" s="70"/>
      <c r="C164" s="69"/>
      <c r="D164" s="161"/>
      <c r="E164" s="171"/>
      <c r="F164" s="171"/>
      <c r="G164" s="171"/>
      <c r="H164" s="171"/>
    </row>
    <row r="165" spans="1:8" s="59" customFormat="1" ht="11.25" customHeight="1">
      <c r="A165" s="70"/>
      <c r="B165" s="70"/>
      <c r="C165" s="70"/>
      <c r="D165" s="162"/>
      <c r="E165" s="163"/>
      <c r="F165" s="163"/>
      <c r="G165" s="163"/>
      <c r="H165" s="163"/>
    </row>
    <row r="166" spans="1:8" s="59" customFormat="1" ht="24" customHeight="1">
      <c r="A166" s="70"/>
      <c r="B166" s="70"/>
      <c r="C166" s="70"/>
      <c r="D166" s="74"/>
      <c r="E166" s="65"/>
      <c r="F166" s="65"/>
      <c r="G166" s="65"/>
      <c r="H166" s="65"/>
    </row>
    <row r="167" spans="1:8" s="59" customFormat="1" ht="15" customHeight="1">
      <c r="A167" s="70"/>
      <c r="B167" s="70"/>
      <c r="C167" s="70"/>
      <c r="D167" s="71"/>
      <c r="E167" s="72"/>
      <c r="F167" s="72"/>
      <c r="G167" s="72"/>
      <c r="H167" s="72"/>
    </row>
    <row r="168" spans="1:8" s="59" customFormat="1" ht="11.25" customHeight="1">
      <c r="A168" s="70"/>
      <c r="B168" s="69"/>
      <c r="C168" s="70"/>
      <c r="D168" s="71"/>
      <c r="E168" s="77"/>
      <c r="F168" s="77"/>
      <c r="G168" s="77"/>
      <c r="H168" s="77"/>
    </row>
    <row r="169" spans="1:8" s="59" customFormat="1">
      <c r="A169" s="70"/>
      <c r="B169" s="70"/>
      <c r="C169" s="69"/>
      <c r="D169" s="71"/>
      <c r="E169" s="77"/>
      <c r="F169" s="77"/>
      <c r="G169" s="77"/>
      <c r="H169" s="77"/>
    </row>
    <row r="170" spans="1:8" s="59" customFormat="1" ht="13.5" customHeight="1">
      <c r="A170" s="70"/>
      <c r="B170" s="70"/>
      <c r="C170" s="70"/>
      <c r="D170" s="74"/>
      <c r="E170" s="75"/>
      <c r="F170" s="75"/>
      <c r="G170" s="75"/>
      <c r="H170" s="75"/>
    </row>
    <row r="171" spans="1:8" s="59" customFormat="1" ht="12.75" customHeight="1">
      <c r="A171" s="70"/>
      <c r="B171" s="70"/>
      <c r="C171" s="70"/>
      <c r="D171" s="71"/>
      <c r="E171" s="72"/>
      <c r="F171" s="72"/>
      <c r="G171" s="72"/>
      <c r="H171" s="72"/>
    </row>
    <row r="172" spans="1:8" s="59" customFormat="1" ht="12.75" customHeight="1">
      <c r="A172" s="70"/>
      <c r="B172" s="69"/>
      <c r="C172" s="70"/>
      <c r="D172" s="71"/>
      <c r="E172" s="78"/>
      <c r="F172" s="78"/>
      <c r="G172" s="78"/>
      <c r="H172" s="78"/>
    </row>
    <row r="173" spans="1:8" s="59" customFormat="1">
      <c r="A173" s="70"/>
      <c r="B173" s="70"/>
      <c r="C173" s="69"/>
      <c r="D173" s="71"/>
      <c r="E173" s="165"/>
      <c r="F173" s="165"/>
      <c r="G173" s="165"/>
      <c r="H173" s="165"/>
    </row>
    <row r="174" spans="1:8" s="59" customFormat="1">
      <c r="A174" s="70"/>
      <c r="B174" s="70"/>
      <c r="C174" s="69"/>
      <c r="D174" s="161"/>
      <c r="E174" s="171"/>
      <c r="F174" s="171"/>
      <c r="G174" s="171"/>
      <c r="H174" s="171"/>
    </row>
    <row r="175" spans="1:8" s="59" customFormat="1">
      <c r="A175" s="70"/>
      <c r="B175" s="70"/>
      <c r="C175" s="70"/>
      <c r="D175" s="162"/>
      <c r="E175" s="163"/>
      <c r="F175" s="163"/>
      <c r="G175" s="163"/>
      <c r="H175" s="163"/>
    </row>
    <row r="176" spans="1:8" s="59" customFormat="1">
      <c r="A176" s="70"/>
      <c r="B176" s="70"/>
      <c r="C176" s="69"/>
      <c r="D176" s="162"/>
      <c r="E176" s="76"/>
      <c r="F176" s="76"/>
      <c r="G176" s="76"/>
      <c r="H176" s="76"/>
    </row>
    <row r="177" spans="1:8" s="59" customFormat="1">
      <c r="A177" s="70"/>
      <c r="B177" s="70"/>
      <c r="C177" s="70"/>
      <c r="D177" s="74"/>
      <c r="E177" s="75"/>
      <c r="F177" s="75"/>
      <c r="G177" s="75"/>
      <c r="H177" s="75"/>
    </row>
    <row r="178" spans="1:8" s="59" customFormat="1" ht="19.5" customHeight="1">
      <c r="A178" s="70"/>
      <c r="B178" s="70"/>
      <c r="C178" s="70"/>
      <c r="D178" s="71"/>
      <c r="E178" s="72"/>
      <c r="F178" s="72"/>
      <c r="G178" s="72"/>
      <c r="H178" s="72"/>
    </row>
    <row r="179" spans="1:8" s="59" customFormat="1" ht="15" customHeight="1">
      <c r="A179" s="70"/>
      <c r="B179" s="70"/>
      <c r="C179" s="70"/>
      <c r="D179" s="162"/>
      <c r="E179" s="163"/>
      <c r="F179" s="163"/>
      <c r="G179" s="163"/>
      <c r="H179" s="163"/>
    </row>
    <row r="180" spans="1:8" s="59" customFormat="1" ht="15.75">
      <c r="A180" s="158"/>
      <c r="B180" s="79"/>
      <c r="C180" s="79"/>
      <c r="D180" s="79"/>
      <c r="E180" s="166"/>
      <c r="F180" s="166"/>
      <c r="G180" s="166"/>
      <c r="H180" s="166"/>
    </row>
    <row r="181" spans="1:8" s="59" customFormat="1">
      <c r="A181" s="69"/>
      <c r="B181" s="70"/>
      <c r="C181" s="70"/>
      <c r="D181" s="160"/>
      <c r="E181" s="166"/>
      <c r="F181" s="166"/>
      <c r="G181" s="166"/>
      <c r="H181" s="166"/>
    </row>
    <row r="182" spans="1:8" s="59" customFormat="1">
      <c r="A182" s="69"/>
      <c r="B182" s="69"/>
      <c r="C182" s="70"/>
      <c r="D182" s="160"/>
      <c r="E182" s="165"/>
      <c r="F182" s="165"/>
      <c r="G182" s="165"/>
      <c r="H182" s="165"/>
    </row>
    <row r="183" spans="1:8" s="59" customFormat="1">
      <c r="A183" s="70"/>
      <c r="B183" s="70"/>
      <c r="C183" s="69"/>
      <c r="D183" s="162"/>
      <c r="E183" s="166"/>
      <c r="F183" s="166"/>
      <c r="G183" s="166"/>
      <c r="H183" s="166"/>
    </row>
    <row r="184" spans="1:8" s="59" customFormat="1">
      <c r="A184" s="70"/>
      <c r="B184" s="70"/>
      <c r="C184" s="70"/>
      <c r="D184" s="168"/>
      <c r="E184" s="164"/>
      <c r="F184" s="164"/>
      <c r="G184" s="164"/>
      <c r="H184" s="164"/>
    </row>
    <row r="185" spans="1:8" s="59" customFormat="1">
      <c r="A185" s="70"/>
      <c r="B185" s="69"/>
      <c r="C185" s="70"/>
      <c r="D185" s="162"/>
      <c r="E185" s="165"/>
      <c r="F185" s="165"/>
      <c r="G185" s="165"/>
      <c r="H185" s="165"/>
    </row>
    <row r="186" spans="1:8" s="59" customFormat="1" ht="22.5" customHeight="1">
      <c r="A186" s="70"/>
      <c r="B186" s="70"/>
      <c r="C186" s="69"/>
      <c r="D186" s="162"/>
      <c r="E186" s="165"/>
      <c r="F186" s="165"/>
      <c r="G186" s="165"/>
      <c r="H186" s="165"/>
    </row>
    <row r="187" spans="1:8" s="59" customFormat="1">
      <c r="A187" s="70"/>
      <c r="B187" s="70"/>
      <c r="C187" s="70"/>
      <c r="D187" s="161"/>
      <c r="E187" s="171"/>
      <c r="F187" s="171"/>
      <c r="G187" s="171"/>
      <c r="H187" s="171"/>
    </row>
    <row r="188" spans="1:8" s="59" customFormat="1">
      <c r="A188" s="70"/>
      <c r="B188" s="70"/>
      <c r="C188" s="69"/>
      <c r="D188" s="162"/>
      <c r="E188" s="172"/>
      <c r="F188" s="172"/>
      <c r="G188" s="172"/>
      <c r="H188" s="172"/>
    </row>
    <row r="189" spans="1:8" s="59" customFormat="1">
      <c r="A189" s="70"/>
      <c r="B189" s="70"/>
      <c r="C189" s="70"/>
      <c r="D189" s="162"/>
      <c r="E189" s="171"/>
      <c r="F189" s="171"/>
      <c r="G189" s="171"/>
      <c r="H189" s="171"/>
    </row>
    <row r="190" spans="1:8" s="59" customFormat="1">
      <c r="A190" s="70"/>
      <c r="B190" s="69"/>
      <c r="C190" s="70"/>
      <c r="D190" s="169"/>
      <c r="E190" s="166"/>
      <c r="F190" s="166"/>
      <c r="G190" s="166"/>
      <c r="H190" s="166"/>
    </row>
    <row r="191" spans="1:8" s="59" customFormat="1" ht="13.5" customHeight="1">
      <c r="A191" s="70"/>
      <c r="B191" s="70"/>
      <c r="C191" s="69"/>
      <c r="D191" s="169"/>
      <c r="E191" s="173"/>
      <c r="F191" s="173"/>
      <c r="G191" s="173"/>
      <c r="H191" s="173"/>
    </row>
    <row r="192" spans="1:8" s="59" customFormat="1" ht="13.5" customHeight="1">
      <c r="A192" s="70"/>
      <c r="B192" s="70"/>
      <c r="C192" s="70"/>
      <c r="D192" s="161"/>
      <c r="E192" s="164"/>
      <c r="F192" s="164"/>
      <c r="G192" s="164"/>
      <c r="H192" s="164"/>
    </row>
    <row r="193" spans="1:11" s="59" customFormat="1" ht="13.5" customHeight="1">
      <c r="A193" s="69"/>
      <c r="B193" s="70"/>
      <c r="C193" s="70"/>
      <c r="D193" s="160"/>
      <c r="E193" s="166"/>
      <c r="F193" s="166"/>
      <c r="G193" s="166"/>
      <c r="H193" s="166"/>
    </row>
    <row r="194" spans="1:11" s="59" customFormat="1">
      <c r="A194" s="70"/>
      <c r="B194" s="69"/>
      <c r="C194" s="70"/>
      <c r="D194" s="162"/>
      <c r="E194" s="166"/>
      <c r="F194" s="166"/>
      <c r="G194" s="166"/>
      <c r="H194" s="166"/>
    </row>
    <row r="195" spans="1:11" s="59" customFormat="1">
      <c r="A195" s="70"/>
      <c r="B195" s="70"/>
      <c r="C195" s="69"/>
      <c r="D195" s="162"/>
      <c r="E195" s="165"/>
      <c r="F195" s="165"/>
      <c r="G195" s="165"/>
      <c r="H195" s="165"/>
    </row>
    <row r="196" spans="1:11" s="59" customFormat="1">
      <c r="A196" s="70"/>
      <c r="B196" s="70"/>
      <c r="C196" s="69"/>
      <c r="D196" s="161"/>
      <c r="E196" s="164"/>
      <c r="F196" s="164"/>
      <c r="G196" s="164"/>
      <c r="H196" s="164"/>
    </row>
    <row r="197" spans="1:11" s="59" customFormat="1">
      <c r="A197" s="70"/>
      <c r="B197" s="70"/>
      <c r="C197" s="69"/>
      <c r="D197" s="162"/>
      <c r="E197" s="165"/>
      <c r="F197" s="165"/>
      <c r="G197" s="165"/>
      <c r="H197" s="165"/>
    </row>
    <row r="198" spans="1:11" s="59" customFormat="1">
      <c r="A198" s="70"/>
      <c r="B198" s="70"/>
      <c r="C198" s="70"/>
      <c r="D198" s="74"/>
      <c r="E198" s="75"/>
      <c r="F198" s="75"/>
      <c r="G198" s="75"/>
      <c r="H198" s="75"/>
    </row>
    <row r="199" spans="1:11" s="59" customFormat="1">
      <c r="A199" s="70"/>
      <c r="B199" s="70"/>
      <c r="C199" s="69"/>
      <c r="D199" s="169"/>
      <c r="E199" s="76"/>
      <c r="F199" s="76"/>
      <c r="G199" s="76"/>
      <c r="H199" s="76"/>
    </row>
    <row r="200" spans="1:11" s="59" customFormat="1">
      <c r="A200" s="70"/>
      <c r="B200" s="70"/>
      <c r="C200" s="69"/>
      <c r="D200" s="161"/>
      <c r="E200" s="171"/>
      <c r="F200" s="171"/>
      <c r="G200" s="171"/>
      <c r="H200" s="171"/>
    </row>
    <row r="201" spans="1:11" s="59" customFormat="1">
      <c r="A201" s="70"/>
      <c r="B201" s="70"/>
      <c r="C201" s="70"/>
      <c r="D201" s="74"/>
      <c r="E201" s="80"/>
      <c r="F201" s="80"/>
      <c r="G201" s="80"/>
      <c r="H201" s="80"/>
    </row>
    <row r="202" spans="1:11" s="59" customFormat="1">
      <c r="A202" s="70"/>
      <c r="B202" s="69"/>
      <c r="C202" s="70"/>
      <c r="D202" s="71"/>
      <c r="E202" s="78"/>
      <c r="F202" s="78"/>
      <c r="G202" s="78"/>
      <c r="H202" s="78"/>
    </row>
    <row r="203" spans="1:11" s="59" customFormat="1">
      <c r="A203" s="70"/>
      <c r="B203" s="70"/>
      <c r="C203" s="69"/>
      <c r="D203" s="71"/>
      <c r="E203" s="165"/>
      <c r="F203" s="165"/>
      <c r="G203" s="165"/>
      <c r="H203" s="165"/>
    </row>
    <row r="204" spans="1:11" s="59" customFormat="1">
      <c r="A204" s="70"/>
      <c r="B204" s="70"/>
      <c r="C204" s="69"/>
      <c r="D204" s="161"/>
      <c r="E204" s="171"/>
      <c r="F204" s="171"/>
      <c r="G204" s="171"/>
      <c r="H204" s="171"/>
    </row>
    <row r="205" spans="1:11" s="81" customFormat="1" ht="18" customHeight="1">
      <c r="A205" s="70"/>
      <c r="B205" s="70"/>
      <c r="C205" s="69"/>
      <c r="D205" s="161"/>
      <c r="E205" s="171"/>
      <c r="F205" s="171"/>
      <c r="G205" s="171"/>
      <c r="H205" s="171"/>
      <c r="I205" s="59"/>
      <c r="J205" s="59"/>
      <c r="K205" s="59"/>
    </row>
    <row r="206" spans="1:11" s="59" customFormat="1" ht="28.5" customHeight="1">
      <c r="A206" s="70"/>
      <c r="B206" s="70"/>
      <c r="C206" s="70"/>
      <c r="D206" s="162"/>
      <c r="E206" s="163"/>
      <c r="F206" s="163"/>
      <c r="G206" s="163"/>
      <c r="H206" s="163"/>
    </row>
    <row r="207" spans="1:11" s="59" customFormat="1" ht="19.5">
      <c r="A207" s="383"/>
      <c r="B207" s="384"/>
      <c r="C207" s="384"/>
      <c r="D207" s="384"/>
      <c r="E207" s="384"/>
      <c r="F207" s="193"/>
      <c r="G207" s="193"/>
      <c r="H207" s="193"/>
      <c r="I207" s="81"/>
      <c r="J207" s="81"/>
      <c r="K207" s="81"/>
    </row>
    <row r="208" spans="1:11" s="59" customFormat="1">
      <c r="A208" s="175"/>
      <c r="B208" s="175"/>
      <c r="C208" s="175"/>
      <c r="D208" s="176"/>
      <c r="E208" s="73"/>
      <c r="F208" s="329"/>
      <c r="G208" s="329"/>
      <c r="H208" s="329"/>
    </row>
    <row r="209" spans="1:8" s="59" customFormat="1">
      <c r="A209" s="70"/>
      <c r="B209" s="70"/>
      <c r="C209" s="70"/>
      <c r="D209" s="82"/>
    </row>
    <row r="210" spans="1:8" s="59" customFormat="1" ht="17.25" customHeight="1">
      <c r="A210" s="83"/>
      <c r="B210" s="69"/>
      <c r="C210" s="69"/>
      <c r="D210" s="84"/>
      <c r="E210" s="85"/>
      <c r="F210" s="85"/>
      <c r="G210" s="85"/>
      <c r="H210" s="85"/>
    </row>
    <row r="211" spans="1:8" s="59" customFormat="1" ht="13.5" customHeight="1">
      <c r="A211" s="69"/>
      <c r="B211" s="69"/>
      <c r="C211" s="69"/>
      <c r="D211" s="84"/>
      <c r="E211" s="85"/>
      <c r="F211" s="85"/>
      <c r="G211" s="85"/>
      <c r="H211" s="85"/>
    </row>
    <row r="212" spans="1:8" s="59" customFormat="1">
      <c r="A212" s="69"/>
      <c r="B212" s="69"/>
      <c r="C212" s="69"/>
      <c r="D212" s="84"/>
      <c r="E212" s="85"/>
      <c r="F212" s="85"/>
      <c r="G212" s="85"/>
      <c r="H212" s="85"/>
    </row>
    <row r="213" spans="1:8" s="59" customFormat="1">
      <c r="A213" s="69"/>
      <c r="B213" s="69"/>
      <c r="C213" s="69"/>
      <c r="D213" s="84"/>
      <c r="E213" s="85"/>
      <c r="F213" s="85"/>
      <c r="G213" s="85"/>
      <c r="H213" s="85"/>
    </row>
    <row r="214" spans="1:8" s="59" customFormat="1">
      <c r="A214" s="69"/>
      <c r="B214" s="69"/>
      <c r="C214" s="69"/>
      <c r="D214" s="84"/>
      <c r="E214" s="85"/>
      <c r="F214" s="85"/>
      <c r="G214" s="85"/>
      <c r="H214" s="85"/>
    </row>
    <row r="215" spans="1:8" s="59" customFormat="1">
      <c r="A215" s="69"/>
      <c r="B215" s="69"/>
      <c r="C215" s="69"/>
      <c r="D215" s="82"/>
    </row>
    <row r="216" spans="1:8" s="59" customFormat="1">
      <c r="A216" s="69"/>
      <c r="B216" s="69"/>
      <c r="C216" s="69"/>
      <c r="D216" s="84"/>
      <c r="E216" s="85"/>
      <c r="F216" s="85"/>
      <c r="G216" s="85"/>
      <c r="H216" s="85"/>
    </row>
    <row r="217" spans="1:8" s="59" customFormat="1" ht="22.5" customHeight="1">
      <c r="A217" s="69"/>
      <c r="B217" s="69"/>
      <c r="C217" s="69"/>
      <c r="D217" s="84"/>
      <c r="E217" s="86"/>
      <c r="F217" s="86"/>
      <c r="G217" s="86"/>
      <c r="H217" s="86"/>
    </row>
    <row r="218" spans="1:8" s="59" customFormat="1" ht="22.5" customHeight="1">
      <c r="A218" s="69"/>
      <c r="B218" s="69"/>
      <c r="C218" s="69"/>
      <c r="D218" s="84"/>
      <c r="E218" s="85"/>
      <c r="F218" s="85"/>
      <c r="G218" s="85"/>
      <c r="H218" s="85"/>
    </row>
    <row r="219" spans="1:8" s="59" customFormat="1">
      <c r="A219" s="69"/>
      <c r="B219" s="69"/>
      <c r="C219" s="69"/>
      <c r="D219" s="84"/>
      <c r="E219" s="172"/>
      <c r="F219" s="172"/>
      <c r="G219" s="172"/>
      <c r="H219" s="172"/>
    </row>
    <row r="220" spans="1:8" s="59" customFormat="1">
      <c r="A220" s="70"/>
      <c r="B220" s="70"/>
      <c r="C220" s="70"/>
      <c r="D220" s="161"/>
      <c r="E220" s="167"/>
      <c r="F220" s="167"/>
      <c r="G220" s="167"/>
      <c r="H220" s="167"/>
    </row>
    <row r="221" spans="1:8" s="59" customFormat="1">
      <c r="A221" s="70"/>
      <c r="B221" s="70"/>
      <c r="C221" s="70"/>
      <c r="D221" s="82"/>
    </row>
    <row r="222" spans="1:8" s="59" customFormat="1">
      <c r="A222" s="70"/>
      <c r="B222" s="70"/>
      <c r="C222" s="70"/>
      <c r="D222" s="82"/>
    </row>
    <row r="223" spans="1:8" s="59" customFormat="1">
      <c r="A223" s="70"/>
      <c r="B223" s="70"/>
      <c r="C223" s="70"/>
      <c r="D223" s="82"/>
    </row>
    <row r="224" spans="1:8" s="59" customFormat="1">
      <c r="A224" s="70"/>
      <c r="B224" s="70"/>
      <c r="C224" s="70"/>
      <c r="D224" s="82"/>
    </row>
    <row r="225" spans="1:4" s="59" customFormat="1">
      <c r="A225" s="70"/>
      <c r="B225" s="70"/>
      <c r="C225" s="70"/>
      <c r="D225" s="82"/>
    </row>
    <row r="226" spans="1:4" s="59" customFormat="1">
      <c r="A226" s="70"/>
      <c r="B226" s="70"/>
      <c r="C226" s="70"/>
      <c r="D226" s="82"/>
    </row>
    <row r="227" spans="1:4" s="59" customFormat="1">
      <c r="A227" s="70"/>
      <c r="B227" s="70"/>
      <c r="C227" s="70"/>
      <c r="D227" s="82"/>
    </row>
    <row r="228" spans="1:4" s="59" customFormat="1">
      <c r="A228" s="70"/>
      <c r="B228" s="70"/>
      <c r="C228" s="70"/>
      <c r="D228" s="82"/>
    </row>
    <row r="229" spans="1:4" s="59" customFormat="1">
      <c r="A229" s="70"/>
      <c r="B229" s="70"/>
      <c r="C229" s="70"/>
      <c r="D229" s="82"/>
    </row>
    <row r="230" spans="1:4" s="59" customFormat="1">
      <c r="A230" s="70"/>
      <c r="B230" s="70"/>
      <c r="C230" s="70"/>
      <c r="D230" s="82"/>
    </row>
    <row r="231" spans="1:4" s="59" customFormat="1">
      <c r="A231" s="70"/>
      <c r="B231" s="70"/>
      <c r="C231" s="70"/>
      <c r="D231" s="82"/>
    </row>
    <row r="232" spans="1:4" s="59" customFormat="1">
      <c r="A232" s="70"/>
      <c r="B232" s="70"/>
      <c r="C232" s="70"/>
      <c r="D232" s="82"/>
    </row>
    <row r="233" spans="1:4" s="59" customFormat="1">
      <c r="A233" s="70"/>
      <c r="B233" s="70"/>
      <c r="C233" s="70"/>
      <c r="D233" s="82"/>
    </row>
    <row r="234" spans="1:4" s="59" customFormat="1">
      <c r="A234" s="70"/>
      <c r="B234" s="70"/>
      <c r="C234" s="70"/>
      <c r="D234" s="82"/>
    </row>
    <row r="235" spans="1:4" s="59" customFormat="1">
      <c r="A235" s="70"/>
      <c r="B235" s="70"/>
      <c r="C235" s="70"/>
      <c r="D235" s="82"/>
    </row>
    <row r="236" spans="1:4" s="59" customFormat="1">
      <c r="A236" s="70"/>
      <c r="B236" s="70"/>
      <c r="C236" s="70"/>
      <c r="D236" s="82"/>
    </row>
    <row r="237" spans="1:4" s="59" customFormat="1">
      <c r="A237" s="70"/>
      <c r="B237" s="70"/>
      <c r="C237" s="70"/>
      <c r="D237" s="82"/>
    </row>
    <row r="238" spans="1:4" s="59" customFormat="1">
      <c r="A238" s="70"/>
      <c r="B238" s="70"/>
      <c r="C238" s="70"/>
      <c r="D238" s="82"/>
    </row>
    <row r="239" spans="1:4" s="59" customFormat="1">
      <c r="A239" s="70"/>
      <c r="B239" s="70"/>
      <c r="C239" s="70"/>
      <c r="D239" s="82"/>
    </row>
    <row r="240" spans="1:4" s="59" customFormat="1">
      <c r="A240" s="70"/>
      <c r="B240" s="70"/>
      <c r="C240" s="70"/>
      <c r="D240" s="82"/>
    </row>
    <row r="241" spans="1:4" s="59" customFormat="1">
      <c r="A241" s="70"/>
      <c r="B241" s="70"/>
      <c r="C241" s="70"/>
      <c r="D241" s="82"/>
    </row>
    <row r="242" spans="1:4" s="59" customFormat="1">
      <c r="A242" s="70"/>
      <c r="B242" s="70"/>
      <c r="C242" s="70"/>
      <c r="D242" s="82"/>
    </row>
    <row r="243" spans="1:4" s="59" customFormat="1">
      <c r="A243" s="70"/>
      <c r="B243" s="70"/>
      <c r="C243" s="70"/>
      <c r="D243" s="82"/>
    </row>
    <row r="244" spans="1:4" s="59" customFormat="1">
      <c r="A244" s="70"/>
      <c r="B244" s="70"/>
      <c r="C244" s="70"/>
      <c r="D244" s="82"/>
    </row>
    <row r="245" spans="1:4" s="59" customFormat="1">
      <c r="A245" s="70"/>
      <c r="B245" s="70"/>
      <c r="C245" s="70"/>
      <c r="D245" s="82"/>
    </row>
    <row r="246" spans="1:4" s="59" customFormat="1">
      <c r="A246" s="70"/>
      <c r="B246" s="70"/>
      <c r="C246" s="70"/>
      <c r="D246" s="82"/>
    </row>
    <row r="247" spans="1:4" s="59" customFormat="1">
      <c r="A247" s="70"/>
      <c r="B247" s="70"/>
      <c r="C247" s="70"/>
      <c r="D247" s="82"/>
    </row>
    <row r="248" spans="1:4" s="59" customFormat="1">
      <c r="A248" s="70"/>
      <c r="B248" s="70"/>
      <c r="C248" s="70"/>
      <c r="D248" s="82"/>
    </row>
    <row r="249" spans="1:4" s="59" customFormat="1">
      <c r="A249" s="70"/>
      <c r="B249" s="70"/>
      <c r="C249" s="70"/>
      <c r="D249" s="82"/>
    </row>
    <row r="250" spans="1:4" s="59" customFormat="1">
      <c r="A250" s="70"/>
      <c r="B250" s="70"/>
      <c r="C250" s="70"/>
      <c r="D250" s="82"/>
    </row>
    <row r="251" spans="1:4" s="59" customFormat="1">
      <c r="A251" s="70"/>
      <c r="B251" s="70"/>
      <c r="C251" s="70"/>
      <c r="D251" s="82"/>
    </row>
    <row r="252" spans="1:4" s="59" customFormat="1">
      <c r="A252" s="70"/>
      <c r="B252" s="70"/>
      <c r="C252" s="70"/>
      <c r="D252" s="82"/>
    </row>
    <row r="253" spans="1:4" s="59" customFormat="1">
      <c r="A253" s="70"/>
      <c r="B253" s="70"/>
      <c r="C253" s="70"/>
      <c r="D253" s="82"/>
    </row>
    <row r="254" spans="1:4" s="59" customFormat="1">
      <c r="A254" s="70"/>
      <c r="B254" s="70"/>
      <c r="C254" s="70"/>
      <c r="D254" s="82"/>
    </row>
    <row r="255" spans="1:4" s="59" customFormat="1">
      <c r="A255" s="70"/>
      <c r="B255" s="70"/>
      <c r="C255" s="70"/>
      <c r="D255" s="82"/>
    </row>
    <row r="256" spans="1:4" s="59" customFormat="1">
      <c r="A256" s="70"/>
      <c r="B256" s="70"/>
      <c r="C256" s="70"/>
      <c r="D256" s="82"/>
    </row>
    <row r="257" spans="1:4" s="59" customFormat="1">
      <c r="A257" s="70"/>
      <c r="B257" s="70"/>
      <c r="C257" s="70"/>
      <c r="D257" s="82"/>
    </row>
    <row r="258" spans="1:4" s="59" customFormat="1">
      <c r="A258" s="70"/>
      <c r="B258" s="70"/>
      <c r="C258" s="70"/>
      <c r="D258" s="82"/>
    </row>
    <row r="259" spans="1:4" s="59" customFormat="1">
      <c r="A259" s="70"/>
      <c r="B259" s="70"/>
      <c r="C259" s="70"/>
      <c r="D259" s="82"/>
    </row>
    <row r="260" spans="1:4" s="59" customFormat="1">
      <c r="A260" s="70"/>
      <c r="B260" s="70"/>
      <c r="C260" s="70"/>
      <c r="D260" s="82"/>
    </row>
    <row r="261" spans="1:4" s="59" customFormat="1">
      <c r="A261" s="70"/>
      <c r="B261" s="70"/>
      <c r="C261" s="70"/>
      <c r="D261" s="82"/>
    </row>
    <row r="262" spans="1:4" s="59" customFormat="1">
      <c r="A262" s="70"/>
      <c r="B262" s="70"/>
      <c r="C262" s="70"/>
      <c r="D262" s="82"/>
    </row>
    <row r="263" spans="1:4" s="59" customFormat="1">
      <c r="A263" s="70"/>
      <c r="B263" s="70"/>
      <c r="C263" s="70"/>
      <c r="D263" s="82"/>
    </row>
    <row r="264" spans="1:4" s="59" customFormat="1">
      <c r="A264" s="70"/>
      <c r="B264" s="70"/>
      <c r="C264" s="70"/>
      <c r="D264" s="82"/>
    </row>
    <row r="265" spans="1:4" s="59" customFormat="1">
      <c r="A265" s="70"/>
      <c r="B265" s="70"/>
      <c r="C265" s="70"/>
      <c r="D265" s="82"/>
    </row>
    <row r="266" spans="1:4" s="59" customFormat="1">
      <c r="A266" s="70"/>
      <c r="B266" s="70"/>
      <c r="C266" s="70"/>
      <c r="D266" s="82"/>
    </row>
    <row r="267" spans="1:4" s="59" customFormat="1">
      <c r="A267" s="70"/>
      <c r="B267" s="70"/>
      <c r="C267" s="70"/>
      <c r="D267" s="82"/>
    </row>
    <row r="268" spans="1:4" s="59" customFormat="1">
      <c r="A268" s="70"/>
      <c r="B268" s="70"/>
      <c r="C268" s="70"/>
      <c r="D268" s="82"/>
    </row>
    <row r="269" spans="1:4" s="59" customFormat="1">
      <c r="A269" s="70"/>
      <c r="B269" s="70"/>
      <c r="C269" s="70"/>
      <c r="D269" s="82"/>
    </row>
    <row r="270" spans="1:4" s="59" customFormat="1">
      <c r="A270" s="70"/>
      <c r="B270" s="70"/>
      <c r="C270" s="70"/>
      <c r="D270" s="82"/>
    </row>
    <row r="271" spans="1:4" s="59" customFormat="1">
      <c r="A271" s="70"/>
      <c r="B271" s="70"/>
      <c r="C271" s="70"/>
      <c r="D271" s="82"/>
    </row>
    <row r="272" spans="1:4" s="59" customFormat="1">
      <c r="A272" s="70"/>
      <c r="B272" s="70"/>
      <c r="C272" s="70"/>
      <c r="D272" s="82"/>
    </row>
    <row r="273" spans="1:4" s="59" customFormat="1">
      <c r="A273" s="70"/>
      <c r="B273" s="70"/>
      <c r="C273" s="70"/>
      <c r="D273" s="82"/>
    </row>
    <row r="274" spans="1:4" s="59" customFormat="1">
      <c r="A274" s="70"/>
      <c r="B274" s="70"/>
      <c r="C274" s="70"/>
      <c r="D274" s="82"/>
    </row>
    <row r="275" spans="1:4" s="59" customFormat="1">
      <c r="A275" s="70"/>
      <c r="B275" s="70"/>
      <c r="C275" s="70"/>
      <c r="D275" s="82"/>
    </row>
    <row r="276" spans="1:4" s="59" customFormat="1">
      <c r="A276" s="70"/>
      <c r="B276" s="70"/>
      <c r="C276" s="70"/>
      <c r="D276" s="82"/>
    </row>
    <row r="277" spans="1:4" s="59" customFormat="1">
      <c r="A277" s="70"/>
      <c r="B277" s="70"/>
      <c r="C277" s="70"/>
      <c r="D277" s="82"/>
    </row>
    <row r="278" spans="1:4" s="59" customFormat="1">
      <c r="A278" s="70"/>
      <c r="B278" s="70"/>
      <c r="C278" s="70"/>
      <c r="D278" s="82"/>
    </row>
    <row r="279" spans="1:4" s="59" customFormat="1">
      <c r="A279" s="70"/>
      <c r="B279" s="70"/>
      <c r="C279" s="70"/>
      <c r="D279" s="82"/>
    </row>
    <row r="280" spans="1:4" s="59" customFormat="1">
      <c r="A280" s="70"/>
      <c r="B280" s="70"/>
      <c r="C280" s="70"/>
      <c r="D280" s="82"/>
    </row>
    <row r="281" spans="1:4" s="59" customFormat="1">
      <c r="A281" s="70"/>
      <c r="B281" s="70"/>
      <c r="C281" s="70"/>
      <c r="D281" s="82"/>
    </row>
    <row r="282" spans="1:4" s="59" customFormat="1">
      <c r="A282" s="70"/>
      <c r="B282" s="70"/>
      <c r="C282" s="70"/>
      <c r="D282" s="82"/>
    </row>
    <row r="283" spans="1:4" s="59" customFormat="1">
      <c r="A283" s="70"/>
      <c r="B283" s="70"/>
      <c r="C283" s="70"/>
      <c r="D283" s="82"/>
    </row>
    <row r="284" spans="1:4" s="59" customFormat="1">
      <c r="A284" s="70"/>
      <c r="B284" s="70"/>
      <c r="C284" s="70"/>
      <c r="D284" s="82"/>
    </row>
    <row r="285" spans="1:4" s="59" customFormat="1">
      <c r="A285" s="70"/>
      <c r="B285" s="70"/>
      <c r="C285" s="70"/>
      <c r="D285" s="82"/>
    </row>
    <row r="286" spans="1:4" s="59" customFormat="1">
      <c r="A286" s="70"/>
      <c r="B286" s="70"/>
      <c r="C286" s="70"/>
      <c r="D286" s="82"/>
    </row>
    <row r="287" spans="1:4" s="59" customFormat="1">
      <c r="A287" s="70"/>
      <c r="B287" s="70"/>
      <c r="C287" s="70"/>
      <c r="D287" s="82"/>
    </row>
    <row r="288" spans="1:4" s="59" customFormat="1">
      <c r="A288" s="70"/>
      <c r="B288" s="70"/>
      <c r="C288" s="70"/>
      <c r="D288" s="82"/>
    </row>
    <row r="289" spans="1:4" s="59" customFormat="1">
      <c r="A289" s="70"/>
      <c r="B289" s="70"/>
      <c r="C289" s="70"/>
      <c r="D289" s="82"/>
    </row>
    <row r="290" spans="1:4" s="59" customFormat="1">
      <c r="A290" s="70"/>
      <c r="B290" s="70"/>
      <c r="C290" s="70"/>
      <c r="D290" s="82"/>
    </row>
    <row r="291" spans="1:4" s="59" customFormat="1">
      <c r="A291" s="70"/>
      <c r="B291" s="70"/>
      <c r="C291" s="70"/>
      <c r="D291" s="82"/>
    </row>
    <row r="292" spans="1:4" s="59" customFormat="1">
      <c r="A292" s="70"/>
      <c r="B292" s="70"/>
      <c r="C292" s="70"/>
      <c r="D292" s="82"/>
    </row>
    <row r="293" spans="1:4" s="59" customFormat="1">
      <c r="A293" s="70"/>
      <c r="B293" s="70"/>
      <c r="C293" s="70"/>
      <c r="D293" s="82"/>
    </row>
    <row r="294" spans="1:4" s="59" customFormat="1">
      <c r="A294" s="70"/>
      <c r="B294" s="70"/>
      <c r="C294" s="70"/>
      <c r="D294" s="82"/>
    </row>
    <row r="295" spans="1:4" s="59" customFormat="1">
      <c r="A295" s="70"/>
      <c r="B295" s="70"/>
      <c r="C295" s="70"/>
      <c r="D295" s="82"/>
    </row>
    <row r="296" spans="1:4" s="59" customFormat="1">
      <c r="A296" s="70"/>
      <c r="B296" s="70"/>
      <c r="C296" s="70"/>
      <c r="D296" s="82"/>
    </row>
    <row r="297" spans="1:4" s="59" customFormat="1">
      <c r="A297" s="70"/>
      <c r="B297" s="70"/>
      <c r="C297" s="70"/>
      <c r="D297" s="82"/>
    </row>
    <row r="298" spans="1:4" s="59" customFormat="1">
      <c r="A298" s="70"/>
      <c r="B298" s="70"/>
      <c r="C298" s="70"/>
      <c r="D298" s="82"/>
    </row>
    <row r="299" spans="1:4" s="59" customFormat="1">
      <c r="A299" s="70"/>
      <c r="B299" s="70"/>
      <c r="C299" s="70"/>
      <c r="D299" s="82"/>
    </row>
    <row r="300" spans="1:4" s="59" customFormat="1">
      <c r="A300" s="70"/>
      <c r="B300" s="70"/>
      <c r="C300" s="70"/>
      <c r="D300" s="82"/>
    </row>
    <row r="301" spans="1:4" s="59" customFormat="1">
      <c r="A301" s="70"/>
      <c r="B301" s="70"/>
      <c r="C301" s="70"/>
      <c r="D301" s="82"/>
    </row>
    <row r="302" spans="1:4" s="59" customFormat="1">
      <c r="A302" s="70"/>
      <c r="B302" s="70"/>
      <c r="C302" s="70"/>
      <c r="D302" s="82"/>
    </row>
    <row r="303" spans="1:4" s="59" customFormat="1">
      <c r="A303" s="70"/>
      <c r="B303" s="70"/>
      <c r="C303" s="70"/>
      <c r="D303" s="82"/>
    </row>
    <row r="304" spans="1:4" s="59" customFormat="1">
      <c r="A304" s="70"/>
      <c r="B304" s="70"/>
      <c r="C304" s="70"/>
      <c r="D304" s="82"/>
    </row>
    <row r="305" spans="1:4" s="59" customFormat="1">
      <c r="A305" s="70"/>
      <c r="B305" s="70"/>
      <c r="C305" s="70"/>
      <c r="D305" s="82"/>
    </row>
    <row r="306" spans="1:4" s="59" customFormat="1">
      <c r="A306" s="70"/>
      <c r="B306" s="70"/>
      <c r="C306" s="70"/>
      <c r="D306" s="82"/>
    </row>
    <row r="307" spans="1:4" s="59" customFormat="1">
      <c r="A307" s="70"/>
      <c r="B307" s="70"/>
      <c r="C307" s="70"/>
      <c r="D307" s="82"/>
    </row>
    <row r="308" spans="1:4" s="59" customFormat="1">
      <c r="A308" s="70"/>
      <c r="B308" s="70"/>
      <c r="C308" s="70"/>
      <c r="D308" s="82"/>
    </row>
    <row r="309" spans="1:4" s="59" customFormat="1">
      <c r="A309" s="70"/>
      <c r="B309" s="70"/>
      <c r="C309" s="70"/>
      <c r="D309" s="82"/>
    </row>
    <row r="310" spans="1:4" s="59" customFormat="1">
      <c r="A310" s="70"/>
      <c r="B310" s="70"/>
      <c r="C310" s="70"/>
      <c r="D310" s="82"/>
    </row>
    <row r="311" spans="1:4" s="59" customFormat="1">
      <c r="A311" s="70"/>
      <c r="B311" s="70"/>
      <c r="C311" s="70"/>
      <c r="D311" s="82"/>
    </row>
    <row r="312" spans="1:4" s="59" customFormat="1">
      <c r="A312" s="70"/>
      <c r="B312" s="70"/>
      <c r="C312" s="70"/>
      <c r="D312" s="82"/>
    </row>
    <row r="313" spans="1:4" s="59" customFormat="1">
      <c r="A313" s="70"/>
      <c r="B313" s="70"/>
      <c r="C313" s="70"/>
      <c r="D313" s="82"/>
    </row>
    <row r="314" spans="1:4" s="59" customFormat="1">
      <c r="A314" s="70"/>
      <c r="B314" s="70"/>
      <c r="C314" s="70"/>
      <c r="D314" s="82"/>
    </row>
    <row r="315" spans="1:4" s="59" customFormat="1">
      <c r="A315" s="70"/>
      <c r="B315" s="70"/>
      <c r="C315" s="70"/>
      <c r="D315" s="82"/>
    </row>
    <row r="316" spans="1:4" s="59" customFormat="1">
      <c r="A316" s="70"/>
      <c r="B316" s="70"/>
      <c r="C316" s="70"/>
      <c r="D316" s="82"/>
    </row>
    <row r="317" spans="1:4" s="59" customFormat="1">
      <c r="A317" s="70"/>
      <c r="B317" s="70"/>
      <c r="C317" s="70"/>
      <c r="D317" s="82"/>
    </row>
    <row r="318" spans="1:4" s="59" customFormat="1">
      <c r="A318" s="70"/>
      <c r="B318" s="70"/>
      <c r="C318" s="70"/>
      <c r="D318" s="82"/>
    </row>
    <row r="319" spans="1:4" s="59" customFormat="1">
      <c r="A319" s="70"/>
      <c r="B319" s="70"/>
      <c r="C319" s="70"/>
      <c r="D319" s="82"/>
    </row>
    <row r="320" spans="1:4" s="59" customFormat="1">
      <c r="A320" s="70"/>
      <c r="B320" s="70"/>
      <c r="C320" s="70"/>
      <c r="D320" s="82"/>
    </row>
    <row r="321" spans="1:4" s="59" customFormat="1">
      <c r="A321" s="70"/>
      <c r="B321" s="70"/>
      <c r="C321" s="70"/>
      <c r="D321" s="82"/>
    </row>
    <row r="322" spans="1:4" s="59" customFormat="1">
      <c r="A322" s="70"/>
      <c r="B322" s="70"/>
      <c r="C322" s="70"/>
      <c r="D322" s="82"/>
    </row>
    <row r="323" spans="1:4" s="59" customFormat="1">
      <c r="A323" s="70"/>
      <c r="B323" s="70"/>
      <c r="C323" s="70"/>
      <c r="D323" s="82"/>
    </row>
    <row r="324" spans="1:4" s="59" customFormat="1">
      <c r="A324" s="70"/>
      <c r="B324" s="70"/>
      <c r="C324" s="70"/>
      <c r="D324" s="82"/>
    </row>
    <row r="325" spans="1:4" s="59" customFormat="1">
      <c r="A325" s="70"/>
      <c r="B325" s="70"/>
      <c r="C325" s="70"/>
      <c r="D325" s="82"/>
    </row>
    <row r="326" spans="1:4" s="59" customFormat="1">
      <c r="A326" s="70"/>
      <c r="B326" s="70"/>
      <c r="C326" s="70"/>
      <c r="D326" s="82"/>
    </row>
    <row r="327" spans="1:4" s="59" customFormat="1">
      <c r="A327" s="70"/>
      <c r="B327" s="70"/>
      <c r="C327" s="70"/>
      <c r="D327" s="82"/>
    </row>
    <row r="328" spans="1:4" s="59" customFormat="1">
      <c r="A328" s="70"/>
      <c r="B328" s="70"/>
      <c r="C328" s="70"/>
      <c r="D328" s="82"/>
    </row>
    <row r="329" spans="1:4" s="59" customFormat="1">
      <c r="A329" s="70"/>
      <c r="B329" s="70"/>
      <c r="C329" s="70"/>
      <c r="D329" s="82"/>
    </row>
    <row r="330" spans="1:4" s="59" customFormat="1">
      <c r="A330" s="70"/>
      <c r="B330" s="70"/>
      <c r="C330" s="70"/>
      <c r="D330" s="82"/>
    </row>
    <row r="331" spans="1:4" s="59" customFormat="1">
      <c r="A331" s="70"/>
      <c r="B331" s="70"/>
      <c r="C331" s="70"/>
      <c r="D331" s="82"/>
    </row>
    <row r="332" spans="1:4" s="59" customFormat="1">
      <c r="A332" s="70"/>
      <c r="B332" s="70"/>
      <c r="C332" s="70"/>
      <c r="D332" s="82"/>
    </row>
    <row r="333" spans="1:4" s="59" customFormat="1">
      <c r="A333" s="70"/>
      <c r="B333" s="70"/>
      <c r="C333" s="70"/>
      <c r="D333" s="82"/>
    </row>
    <row r="334" spans="1:4" s="59" customFormat="1">
      <c r="A334" s="70"/>
      <c r="B334" s="70"/>
      <c r="C334" s="70"/>
      <c r="D334" s="82"/>
    </row>
    <row r="335" spans="1:4" s="59" customFormat="1">
      <c r="A335" s="70"/>
      <c r="B335" s="70"/>
      <c r="C335" s="70"/>
      <c r="D335" s="82"/>
    </row>
    <row r="336" spans="1:4" s="59" customFormat="1">
      <c r="A336" s="70"/>
      <c r="B336" s="70"/>
      <c r="C336" s="70"/>
      <c r="D336" s="82"/>
    </row>
    <row r="337" spans="1:4" s="59" customFormat="1">
      <c r="A337" s="70"/>
      <c r="B337" s="70"/>
      <c r="C337" s="70"/>
      <c r="D337" s="82"/>
    </row>
    <row r="338" spans="1:4" s="59" customFormat="1">
      <c r="A338" s="70"/>
      <c r="B338" s="70"/>
      <c r="C338" s="70"/>
      <c r="D338" s="82"/>
    </row>
    <row r="339" spans="1:4" s="59" customFormat="1">
      <c r="A339" s="70"/>
      <c r="B339" s="70"/>
      <c r="C339" s="70"/>
      <c r="D339" s="82"/>
    </row>
    <row r="340" spans="1:4" s="59" customFormat="1">
      <c r="A340" s="70"/>
      <c r="B340" s="70"/>
      <c r="C340" s="70"/>
      <c r="D340" s="82"/>
    </row>
    <row r="341" spans="1:4" s="59" customFormat="1">
      <c r="A341" s="70"/>
      <c r="B341" s="70"/>
      <c r="C341" s="70"/>
      <c r="D341" s="82"/>
    </row>
    <row r="342" spans="1:4" s="59" customFormat="1">
      <c r="A342" s="70"/>
      <c r="B342" s="70"/>
      <c r="C342" s="70"/>
      <c r="D342" s="82"/>
    </row>
    <row r="343" spans="1:4" s="59" customFormat="1">
      <c r="A343" s="70"/>
      <c r="B343" s="70"/>
      <c r="C343" s="70"/>
      <c r="D343" s="82"/>
    </row>
    <row r="344" spans="1:4" s="59" customFormat="1">
      <c r="A344" s="70"/>
      <c r="B344" s="70"/>
      <c r="C344" s="70"/>
      <c r="D344" s="82"/>
    </row>
    <row r="345" spans="1:4" s="59" customFormat="1">
      <c r="A345" s="70"/>
      <c r="B345" s="70"/>
      <c r="C345" s="70"/>
      <c r="D345" s="82"/>
    </row>
    <row r="346" spans="1:4" s="59" customFormat="1">
      <c r="A346" s="70"/>
      <c r="B346" s="70"/>
      <c r="C346" s="70"/>
      <c r="D346" s="82"/>
    </row>
    <row r="347" spans="1:4" s="59" customFormat="1">
      <c r="A347" s="70"/>
      <c r="B347" s="70"/>
      <c r="C347" s="70"/>
      <c r="D347" s="82"/>
    </row>
    <row r="348" spans="1:4" s="59" customFormat="1">
      <c r="A348" s="70"/>
      <c r="B348" s="70"/>
      <c r="C348" s="70"/>
      <c r="D348" s="82"/>
    </row>
    <row r="349" spans="1:4" s="59" customFormat="1">
      <c r="A349" s="70"/>
      <c r="B349" s="70"/>
      <c r="C349" s="70"/>
      <c r="D349" s="82"/>
    </row>
    <row r="350" spans="1:4" s="59" customFormat="1">
      <c r="A350" s="70"/>
      <c r="B350" s="70"/>
      <c r="C350" s="70"/>
      <c r="D350" s="82"/>
    </row>
    <row r="351" spans="1:4" s="59" customFormat="1">
      <c r="A351" s="70"/>
      <c r="B351" s="70"/>
      <c r="C351" s="70"/>
      <c r="D351" s="82"/>
    </row>
    <row r="352" spans="1:4" s="59" customFormat="1">
      <c r="A352" s="70"/>
      <c r="B352" s="70"/>
      <c r="C352" s="70"/>
      <c r="D352" s="82"/>
    </row>
    <row r="353" spans="1:4" s="59" customFormat="1">
      <c r="A353" s="70"/>
      <c r="B353" s="70"/>
      <c r="C353" s="70"/>
      <c r="D353" s="82"/>
    </row>
    <row r="354" spans="1:4" s="59" customFormat="1">
      <c r="A354" s="70"/>
      <c r="B354" s="70"/>
      <c r="C354" s="70"/>
      <c r="D354" s="82"/>
    </row>
    <row r="355" spans="1:4" s="59" customFormat="1">
      <c r="A355" s="70"/>
      <c r="B355" s="70"/>
      <c r="C355" s="70"/>
      <c r="D355" s="82"/>
    </row>
    <row r="356" spans="1:4" s="59" customFormat="1">
      <c r="A356" s="70"/>
      <c r="B356" s="70"/>
      <c r="C356" s="70"/>
      <c r="D356" s="82"/>
    </row>
    <row r="357" spans="1:4" s="59" customFormat="1">
      <c r="A357" s="70"/>
      <c r="B357" s="70"/>
      <c r="C357" s="70"/>
      <c r="D357" s="82"/>
    </row>
    <row r="358" spans="1:4" s="59" customFormat="1">
      <c r="A358" s="70"/>
      <c r="B358" s="70"/>
      <c r="C358" s="70"/>
      <c r="D358" s="82"/>
    </row>
    <row r="359" spans="1:4" s="59" customFormat="1">
      <c r="A359" s="70"/>
      <c r="B359" s="70"/>
      <c r="C359" s="70"/>
      <c r="D359" s="82"/>
    </row>
    <row r="360" spans="1:4" s="59" customFormat="1">
      <c r="A360" s="70"/>
      <c r="B360" s="70"/>
      <c r="C360" s="70"/>
      <c r="D360" s="82"/>
    </row>
    <row r="361" spans="1:4" s="59" customFormat="1">
      <c r="A361" s="70"/>
      <c r="B361" s="70"/>
      <c r="C361" s="70"/>
      <c r="D361" s="82"/>
    </row>
    <row r="362" spans="1:4" s="59" customFormat="1">
      <c r="A362" s="70"/>
      <c r="B362" s="70"/>
      <c r="C362" s="70"/>
      <c r="D362" s="82"/>
    </row>
    <row r="363" spans="1:4" s="59" customFormat="1">
      <c r="A363" s="70"/>
      <c r="B363" s="70"/>
      <c r="C363" s="70"/>
      <c r="D363" s="82"/>
    </row>
    <row r="364" spans="1:4" s="59" customFormat="1">
      <c r="A364" s="70"/>
      <c r="B364" s="70"/>
      <c r="C364" s="70"/>
      <c r="D364" s="82"/>
    </row>
    <row r="365" spans="1:4" s="59" customFormat="1">
      <c r="A365" s="70"/>
      <c r="B365" s="70"/>
      <c r="C365" s="70"/>
      <c r="D365" s="82"/>
    </row>
    <row r="366" spans="1:4" s="59" customFormat="1">
      <c r="A366" s="70"/>
      <c r="B366" s="70"/>
      <c r="C366" s="70"/>
      <c r="D366" s="82"/>
    </row>
    <row r="367" spans="1:4" s="59" customFormat="1">
      <c r="A367" s="70"/>
      <c r="B367" s="70"/>
      <c r="C367" s="70"/>
      <c r="D367" s="82"/>
    </row>
    <row r="368" spans="1:4" s="59" customFormat="1">
      <c r="A368" s="70"/>
      <c r="B368" s="70"/>
      <c r="C368" s="70"/>
      <c r="D368" s="82"/>
    </row>
    <row r="369" spans="1:4" s="59" customFormat="1">
      <c r="A369" s="70"/>
      <c r="B369" s="70"/>
      <c r="C369" s="70"/>
      <c r="D369" s="82"/>
    </row>
    <row r="370" spans="1:4" s="59" customFormat="1">
      <c r="A370" s="70"/>
      <c r="B370" s="70"/>
      <c r="C370" s="70"/>
      <c r="D370" s="82"/>
    </row>
    <row r="371" spans="1:4" s="59" customFormat="1">
      <c r="A371" s="70"/>
      <c r="B371" s="70"/>
      <c r="C371" s="70"/>
      <c r="D371" s="82"/>
    </row>
    <row r="372" spans="1:4" s="59" customFormat="1">
      <c r="A372" s="70"/>
      <c r="B372" s="70"/>
      <c r="C372" s="70"/>
      <c r="D372" s="82"/>
    </row>
    <row r="373" spans="1:4" s="59" customFormat="1">
      <c r="A373" s="70"/>
      <c r="B373" s="70"/>
      <c r="C373" s="70"/>
      <c r="D373" s="82"/>
    </row>
    <row r="374" spans="1:4" s="59" customFormat="1">
      <c r="A374" s="70"/>
      <c r="B374" s="70"/>
      <c r="C374" s="70"/>
      <c r="D374" s="82"/>
    </row>
    <row r="375" spans="1:4" s="59" customFormat="1">
      <c r="A375" s="70"/>
      <c r="B375" s="70"/>
      <c r="C375" s="70"/>
      <c r="D375" s="82"/>
    </row>
    <row r="376" spans="1:4" s="59" customFormat="1">
      <c r="A376" s="70"/>
      <c r="B376" s="70"/>
      <c r="C376" s="70"/>
      <c r="D376" s="82"/>
    </row>
    <row r="377" spans="1:4" s="59" customFormat="1">
      <c r="A377" s="70"/>
      <c r="B377" s="70"/>
      <c r="C377" s="70"/>
      <c r="D377" s="82"/>
    </row>
    <row r="378" spans="1:4" s="59" customFormat="1">
      <c r="A378" s="70"/>
      <c r="B378" s="70"/>
      <c r="C378" s="70"/>
      <c r="D378" s="82"/>
    </row>
    <row r="379" spans="1:4" s="59" customFormat="1">
      <c r="A379" s="70"/>
      <c r="B379" s="70"/>
      <c r="C379" s="70"/>
      <c r="D379" s="82"/>
    </row>
    <row r="380" spans="1:4" s="59" customFormat="1">
      <c r="A380" s="70"/>
      <c r="B380" s="70"/>
      <c r="C380" s="70"/>
      <c r="D380" s="82"/>
    </row>
    <row r="381" spans="1:4" s="59" customFormat="1">
      <c r="A381" s="70"/>
      <c r="B381" s="70"/>
      <c r="C381" s="70"/>
      <c r="D381" s="82"/>
    </row>
    <row r="382" spans="1:4" s="59" customFormat="1">
      <c r="A382" s="70"/>
      <c r="B382" s="70"/>
      <c r="C382" s="70"/>
      <c r="D382" s="82"/>
    </row>
    <row r="383" spans="1:4" s="59" customFormat="1">
      <c r="A383" s="70"/>
      <c r="B383" s="70"/>
      <c r="C383" s="70"/>
      <c r="D383" s="82"/>
    </row>
    <row r="384" spans="1:4" s="59" customFormat="1">
      <c r="A384" s="70"/>
      <c r="B384" s="70"/>
      <c r="C384" s="70"/>
      <c r="D384" s="82"/>
    </row>
    <row r="385" spans="1:4" s="59" customFormat="1">
      <c r="A385" s="70"/>
      <c r="B385" s="70"/>
      <c r="C385" s="70"/>
      <c r="D385" s="82"/>
    </row>
    <row r="386" spans="1:4" s="59" customFormat="1">
      <c r="A386" s="70"/>
      <c r="B386" s="70"/>
      <c r="C386" s="70"/>
      <c r="D386" s="82"/>
    </row>
    <row r="387" spans="1:4" s="59" customFormat="1">
      <c r="A387" s="70"/>
      <c r="B387" s="70"/>
      <c r="C387" s="70"/>
      <c r="D387" s="82"/>
    </row>
    <row r="388" spans="1:4" s="59" customFormat="1">
      <c r="A388" s="70"/>
      <c r="B388" s="70"/>
      <c r="C388" s="70"/>
      <c r="D388" s="82"/>
    </row>
    <row r="389" spans="1:4" s="59" customFormat="1">
      <c r="A389" s="70"/>
      <c r="B389" s="70"/>
      <c r="C389" s="70"/>
      <c r="D389" s="82"/>
    </row>
    <row r="390" spans="1:4" s="59" customFormat="1">
      <c r="A390" s="70"/>
      <c r="B390" s="70"/>
      <c r="C390" s="70"/>
      <c r="D390" s="82"/>
    </row>
    <row r="391" spans="1:4" s="59" customFormat="1">
      <c r="A391" s="70"/>
      <c r="B391" s="70"/>
      <c r="C391" s="70"/>
      <c r="D391" s="82"/>
    </row>
    <row r="392" spans="1:4" s="59" customFormat="1">
      <c r="A392" s="70"/>
      <c r="B392" s="70"/>
      <c r="C392" s="70"/>
      <c r="D392" s="82"/>
    </row>
    <row r="393" spans="1:4" s="59" customFormat="1">
      <c r="A393" s="70"/>
      <c r="B393" s="70"/>
      <c r="C393" s="70"/>
      <c r="D393" s="82"/>
    </row>
    <row r="394" spans="1:4" s="59" customFormat="1">
      <c r="A394" s="70"/>
      <c r="B394" s="70"/>
      <c r="C394" s="70"/>
      <c r="D394" s="82"/>
    </row>
    <row r="395" spans="1:4" s="59" customFormat="1">
      <c r="A395" s="70"/>
      <c r="B395" s="70"/>
      <c r="C395" s="70"/>
      <c r="D395" s="82"/>
    </row>
    <row r="396" spans="1:4" s="59" customFormat="1">
      <c r="A396" s="70"/>
      <c r="B396" s="70"/>
      <c r="C396" s="70"/>
      <c r="D396" s="82"/>
    </row>
    <row r="397" spans="1:4" s="59" customFormat="1">
      <c r="A397" s="70"/>
      <c r="B397" s="70"/>
      <c r="C397" s="70"/>
      <c r="D397" s="82"/>
    </row>
    <row r="398" spans="1:4" s="59" customFormat="1">
      <c r="A398" s="70"/>
      <c r="B398" s="70"/>
      <c r="C398" s="70"/>
      <c r="D398" s="82"/>
    </row>
    <row r="399" spans="1:4" s="59" customFormat="1">
      <c r="A399" s="70"/>
      <c r="B399" s="70"/>
      <c r="C399" s="70"/>
      <c r="D399" s="82"/>
    </row>
    <row r="400" spans="1:4" s="59" customFormat="1">
      <c r="A400" s="70"/>
      <c r="B400" s="70"/>
      <c r="C400" s="70"/>
      <c r="D400" s="82"/>
    </row>
    <row r="401" spans="1:4" s="59" customFormat="1">
      <c r="A401" s="70"/>
      <c r="B401" s="70"/>
      <c r="C401" s="70"/>
      <c r="D401" s="82"/>
    </row>
    <row r="402" spans="1:4" s="59" customFormat="1">
      <c r="A402" s="70"/>
      <c r="B402" s="70"/>
      <c r="C402" s="70"/>
      <c r="D402" s="82"/>
    </row>
    <row r="403" spans="1:4" s="59" customFormat="1">
      <c r="A403" s="70"/>
      <c r="B403" s="70"/>
      <c r="C403" s="70"/>
      <c r="D403" s="82"/>
    </row>
    <row r="404" spans="1:4" s="59" customFormat="1">
      <c r="A404" s="70"/>
      <c r="B404" s="70"/>
      <c r="C404" s="70"/>
      <c r="D404" s="82"/>
    </row>
    <row r="405" spans="1:4" s="59" customFormat="1">
      <c r="A405" s="70"/>
      <c r="B405" s="70"/>
      <c r="C405" s="70"/>
      <c r="D405" s="82"/>
    </row>
    <row r="406" spans="1:4" s="59" customFormat="1">
      <c r="A406" s="70"/>
      <c r="B406" s="70"/>
      <c r="C406" s="70"/>
      <c r="D406" s="82"/>
    </row>
    <row r="407" spans="1:4" s="59" customFormat="1">
      <c r="A407" s="70"/>
      <c r="B407" s="70"/>
      <c r="C407" s="70"/>
      <c r="D407" s="82"/>
    </row>
    <row r="408" spans="1:4" s="59" customFormat="1">
      <c r="A408" s="70"/>
      <c r="B408" s="70"/>
      <c r="C408" s="70"/>
      <c r="D408" s="82"/>
    </row>
    <row r="409" spans="1:4" s="59" customFormat="1">
      <c r="A409" s="70"/>
      <c r="B409" s="70"/>
      <c r="C409" s="70"/>
      <c r="D409" s="82"/>
    </row>
    <row r="410" spans="1:4" s="59" customFormat="1">
      <c r="A410" s="70"/>
      <c r="B410" s="70"/>
      <c r="C410" s="70"/>
      <c r="D410" s="82"/>
    </row>
    <row r="411" spans="1:4" s="59" customFormat="1">
      <c r="A411" s="70"/>
      <c r="B411" s="70"/>
      <c r="C411" s="70"/>
      <c r="D411" s="82"/>
    </row>
    <row r="412" spans="1:4" s="59" customFormat="1">
      <c r="A412" s="70"/>
      <c r="B412" s="70"/>
      <c r="C412" s="70"/>
      <c r="D412" s="82"/>
    </row>
    <row r="413" spans="1:4" s="59" customFormat="1">
      <c r="A413" s="70"/>
      <c r="B413" s="70"/>
      <c r="C413" s="70"/>
      <c r="D413" s="82"/>
    </row>
    <row r="414" spans="1:4" s="59" customFormat="1">
      <c r="A414" s="70"/>
      <c r="B414" s="70"/>
      <c r="C414" s="70"/>
      <c r="D414" s="82"/>
    </row>
    <row r="415" spans="1:4" s="59" customFormat="1">
      <c r="A415" s="70"/>
      <c r="B415" s="70"/>
      <c r="C415" s="70"/>
      <c r="D415" s="82"/>
    </row>
    <row r="416" spans="1:4" s="59" customFormat="1">
      <c r="A416" s="70"/>
      <c r="B416" s="70"/>
      <c r="C416" s="70"/>
      <c r="D416" s="82"/>
    </row>
    <row r="417" spans="1:4" s="59" customFormat="1">
      <c r="A417" s="70"/>
      <c r="B417" s="70"/>
      <c r="C417" s="70"/>
      <c r="D417" s="82"/>
    </row>
    <row r="418" spans="1:4" s="59" customFormat="1">
      <c r="A418" s="70"/>
      <c r="B418" s="70"/>
      <c r="C418" s="70"/>
      <c r="D418" s="82"/>
    </row>
    <row r="419" spans="1:4" s="59" customFormat="1">
      <c r="A419" s="70"/>
      <c r="B419" s="70"/>
      <c r="C419" s="70"/>
      <c r="D419" s="82"/>
    </row>
    <row r="420" spans="1:4" s="59" customFormat="1">
      <c r="A420" s="70"/>
      <c r="B420" s="70"/>
      <c r="C420" s="70"/>
      <c r="D420" s="82"/>
    </row>
    <row r="421" spans="1:4" s="59" customFormat="1">
      <c r="A421" s="70"/>
      <c r="B421" s="70"/>
      <c r="C421" s="70"/>
      <c r="D421" s="82"/>
    </row>
    <row r="422" spans="1:4" s="59" customFormat="1">
      <c r="A422" s="70"/>
      <c r="B422" s="70"/>
      <c r="C422" s="70"/>
      <c r="D422" s="82"/>
    </row>
    <row r="423" spans="1:4" s="59" customFormat="1">
      <c r="A423" s="70"/>
      <c r="B423" s="70"/>
      <c r="C423" s="70"/>
      <c r="D423" s="82"/>
    </row>
    <row r="424" spans="1:4" s="59" customFormat="1">
      <c r="A424" s="70"/>
      <c r="B424" s="70"/>
      <c r="C424" s="70"/>
      <c r="D424" s="82"/>
    </row>
    <row r="425" spans="1:4" s="59" customFormat="1">
      <c r="A425" s="70"/>
      <c r="B425" s="70"/>
      <c r="C425" s="70"/>
      <c r="D425" s="82"/>
    </row>
    <row r="426" spans="1:4" s="59" customFormat="1">
      <c r="A426" s="70"/>
      <c r="B426" s="70"/>
      <c r="C426" s="70"/>
      <c r="D426" s="82"/>
    </row>
    <row r="427" spans="1:4" s="59" customFormat="1">
      <c r="A427" s="70"/>
      <c r="B427" s="70"/>
      <c r="C427" s="70"/>
      <c r="D427" s="82"/>
    </row>
    <row r="428" spans="1:4" s="59" customFormat="1">
      <c r="A428" s="70"/>
      <c r="B428" s="70"/>
      <c r="C428" s="70"/>
      <c r="D428" s="82"/>
    </row>
    <row r="429" spans="1:4" s="59" customFormat="1">
      <c r="A429" s="70"/>
      <c r="B429" s="70"/>
      <c r="C429" s="70"/>
      <c r="D429" s="82"/>
    </row>
    <row r="430" spans="1:4" s="59" customFormat="1">
      <c r="A430" s="70"/>
      <c r="B430" s="70"/>
      <c r="C430" s="70"/>
      <c r="D430" s="82"/>
    </row>
    <row r="431" spans="1:4" s="59" customFormat="1">
      <c r="A431" s="70"/>
      <c r="B431" s="70"/>
      <c r="C431" s="70"/>
      <c r="D431" s="82"/>
    </row>
    <row r="432" spans="1:4" s="59" customFormat="1">
      <c r="A432" s="70"/>
      <c r="B432" s="70"/>
      <c r="C432" s="70"/>
      <c r="D432" s="82"/>
    </row>
    <row r="433" spans="1:11" s="59" customFormat="1">
      <c r="A433" s="70"/>
      <c r="B433" s="70"/>
      <c r="C433" s="70"/>
      <c r="D433" s="82"/>
    </row>
    <row r="434" spans="1:11" s="59" customFormat="1">
      <c r="A434" s="70"/>
      <c r="B434" s="70"/>
      <c r="C434" s="70"/>
      <c r="D434" s="82"/>
    </row>
    <row r="435" spans="1:11" s="59" customFormat="1">
      <c r="A435" s="70"/>
      <c r="B435" s="70"/>
      <c r="C435" s="70"/>
      <c r="D435" s="82"/>
    </row>
    <row r="436" spans="1:11" s="59" customFormat="1">
      <c r="A436" s="70"/>
      <c r="B436" s="70"/>
      <c r="C436" s="70"/>
      <c r="D436" s="82"/>
    </row>
    <row r="437" spans="1:11" s="59" customFormat="1">
      <c r="A437" s="70"/>
      <c r="B437" s="70"/>
      <c r="C437" s="70"/>
      <c r="D437" s="82"/>
    </row>
    <row r="438" spans="1:11" s="59" customFormat="1">
      <c r="A438" s="70"/>
      <c r="B438" s="70"/>
      <c r="C438" s="70"/>
      <c r="D438" s="82"/>
    </row>
    <row r="439" spans="1:11" s="59" customFormat="1">
      <c r="A439" s="70"/>
      <c r="B439" s="70"/>
      <c r="C439" s="70"/>
      <c r="D439" s="82"/>
    </row>
    <row r="440" spans="1:11" s="59" customFormat="1">
      <c r="A440" s="70"/>
      <c r="B440" s="70"/>
      <c r="C440" s="70"/>
      <c r="D440" s="82"/>
    </row>
    <row r="441" spans="1:11" s="59" customFormat="1">
      <c r="A441" s="70"/>
      <c r="B441" s="70"/>
      <c r="C441" s="70"/>
      <c r="D441" s="82"/>
    </row>
    <row r="442" spans="1:11" s="59" customFormat="1">
      <c r="A442" s="70"/>
      <c r="B442" s="70"/>
      <c r="C442" s="70"/>
      <c r="D442" s="82"/>
    </row>
    <row r="443" spans="1:11" s="59" customFormat="1">
      <c r="A443" s="70"/>
      <c r="B443" s="70"/>
      <c r="C443" s="70"/>
      <c r="D443" s="82"/>
    </row>
    <row r="444" spans="1:11" s="59" customFormat="1">
      <c r="A444" s="70"/>
      <c r="B444" s="70"/>
      <c r="C444" s="70"/>
      <c r="D444" s="82"/>
    </row>
    <row r="445" spans="1:11">
      <c r="D445" s="82"/>
      <c r="E445" s="59"/>
      <c r="F445" s="59"/>
      <c r="G445" s="59"/>
      <c r="H445" s="59"/>
      <c r="I445" s="59"/>
      <c r="J445" s="59"/>
      <c r="K445" s="59"/>
    </row>
    <row r="446" spans="1:11">
      <c r="D446" s="82"/>
      <c r="E446" s="59"/>
      <c r="F446" s="59"/>
      <c r="G446" s="59"/>
      <c r="H446" s="59"/>
      <c r="I446" s="59"/>
      <c r="J446" s="59"/>
      <c r="K446" s="59"/>
    </row>
  </sheetData>
  <mergeCells count="4">
    <mergeCell ref="A207:E207"/>
    <mergeCell ref="A1:L1"/>
    <mergeCell ref="A2:L2"/>
    <mergeCell ref="A26:C26"/>
  </mergeCells>
  <phoneticPr fontId="0" type="noConversion"/>
  <printOptions horizontalCentered="1"/>
  <pageMargins left="0.25" right="0.25" top="0.75" bottom="0.75" header="0.3" footer="0.3"/>
  <pageSetup paperSize="8" firstPageNumber="2" fitToHeight="0" orientation="portrait" r:id="rId1"/>
  <headerFooter alignWithMargins="0"/>
  <rowBreaks count="2" manualBreakCount="2">
    <brk id="139" max="9" man="1"/>
    <brk id="20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8"/>
  <sheetViews>
    <sheetView topLeftCell="A13" zoomScaleNormal="100" zoomScaleSheetLayoutView="115" workbookViewId="0">
      <selection activeCell="N34" sqref="N34"/>
    </sheetView>
  </sheetViews>
  <sheetFormatPr defaultColWidth="11.42578125" defaultRowHeight="12.75"/>
  <cols>
    <col min="1" max="1" width="4" style="110" customWidth="1"/>
    <col min="2" max="2" width="4.28515625" style="110" customWidth="1"/>
    <col min="3" max="3" width="5.5703125" style="110" customWidth="1"/>
    <col min="4" max="4" width="5.28515625" style="111" customWidth="1"/>
    <col min="5" max="5" width="47.42578125" style="87" customWidth="1"/>
    <col min="6" max="8" width="14.5703125" style="87" customWidth="1"/>
    <col min="9" max="9" width="7.85546875" style="87" customWidth="1"/>
    <col min="10" max="16384" width="11.42578125" style="87"/>
  </cols>
  <sheetData>
    <row r="1" spans="1:9" s="59" customFormat="1" ht="28.5" customHeight="1">
      <c r="A1" s="385" t="s">
        <v>117</v>
      </c>
      <c r="B1" s="385"/>
      <c r="C1" s="385"/>
      <c r="D1" s="385"/>
      <c r="E1" s="385"/>
      <c r="F1" s="385"/>
      <c r="G1" s="385"/>
      <c r="H1" s="385"/>
      <c r="I1" s="385"/>
    </row>
    <row r="2" spans="1:9" s="59" customFormat="1" ht="27.6" customHeight="1">
      <c r="A2" s="242" t="s">
        <v>4</v>
      </c>
      <c r="B2" s="243" t="s">
        <v>3</v>
      </c>
      <c r="C2" s="243" t="s">
        <v>2</v>
      </c>
      <c r="D2" s="243" t="s">
        <v>5</v>
      </c>
      <c r="E2" s="35" t="s">
        <v>93</v>
      </c>
      <c r="F2" s="289" t="s">
        <v>271</v>
      </c>
      <c r="G2" s="289" t="s">
        <v>266</v>
      </c>
      <c r="H2" s="289" t="s">
        <v>272</v>
      </c>
      <c r="I2" s="36" t="s">
        <v>267</v>
      </c>
    </row>
    <row r="3" spans="1:9" s="59" customFormat="1">
      <c r="A3" s="244"/>
      <c r="B3" s="245"/>
      <c r="C3" s="245"/>
      <c r="D3" s="245"/>
      <c r="E3" s="89"/>
      <c r="F3" s="90"/>
      <c r="G3" s="90"/>
      <c r="H3" s="90"/>
      <c r="I3" s="90"/>
    </row>
    <row r="4" spans="1:9" s="59" customFormat="1" ht="15.75" customHeight="1">
      <c r="A4" s="91">
        <v>3</v>
      </c>
      <c r="B4" s="92"/>
      <c r="C4" s="92"/>
      <c r="D4" s="246"/>
      <c r="E4" s="247" t="s">
        <v>63</v>
      </c>
      <c r="F4" s="57">
        <f>F5+F16+F48+F57+F60+F70</f>
        <v>871495254</v>
      </c>
      <c r="G4" s="94">
        <f>G5+G16+G48+G57+G60+G70</f>
        <v>-33026405</v>
      </c>
      <c r="H4" s="94">
        <f>H5+H16+H48+H57+H60+H70</f>
        <v>838468849</v>
      </c>
      <c r="I4" s="248">
        <f>H4/F4*100</f>
        <v>96.210374657989817</v>
      </c>
    </row>
    <row r="5" spans="1:9" s="59" customFormat="1" ht="13.5" customHeight="1">
      <c r="A5" s="91"/>
      <c r="B5" s="93">
        <v>31</v>
      </c>
      <c r="C5" s="93"/>
      <c r="D5" s="249"/>
      <c r="E5" s="250" t="s">
        <v>64</v>
      </c>
      <c r="F5" s="57">
        <f>F6+F11+F13</f>
        <v>29647886</v>
      </c>
      <c r="G5" s="94">
        <f>G6+G11+G13</f>
        <v>650000</v>
      </c>
      <c r="H5" s="94">
        <f>H6+H11+H13</f>
        <v>30297886</v>
      </c>
      <c r="I5" s="248">
        <f t="shared" ref="I5:I68" si="0">H5/F5*100</f>
        <v>102.19239914778409</v>
      </c>
    </row>
    <row r="6" spans="1:9" s="59" customFormat="1">
      <c r="A6" s="91"/>
      <c r="B6" s="93"/>
      <c r="C6" s="93">
        <v>311</v>
      </c>
      <c r="D6" s="249"/>
      <c r="E6" s="251" t="s">
        <v>138</v>
      </c>
      <c r="F6" s="57">
        <f>SUM(F7:F10)</f>
        <v>24308182</v>
      </c>
      <c r="G6" s="94">
        <f>SUM(G7:G10)</f>
        <v>520000</v>
      </c>
      <c r="H6" s="94">
        <f>SUM(H7:H10)</f>
        <v>24828182</v>
      </c>
      <c r="I6" s="248">
        <f>H6/F6*100</f>
        <v>102.13919741097874</v>
      </c>
    </row>
    <row r="7" spans="1:9" s="59" customFormat="1">
      <c r="A7" s="91"/>
      <c r="B7" s="92"/>
      <c r="C7" s="92"/>
      <c r="D7" s="127">
        <v>3111</v>
      </c>
      <c r="E7" s="127" t="s">
        <v>65</v>
      </c>
      <c r="F7" s="13">
        <v>23896742</v>
      </c>
      <c r="G7" s="13">
        <f>'posebni dio'!J12</f>
        <v>410000</v>
      </c>
      <c r="H7" s="13">
        <f>F7+G7</f>
        <v>24306742</v>
      </c>
      <c r="I7" s="34">
        <f>H7/F7*100</f>
        <v>101.71571505437855</v>
      </c>
    </row>
    <row r="8" spans="1:9" s="59" customFormat="1">
      <c r="A8" s="91"/>
      <c r="B8" s="92"/>
      <c r="C8" s="95"/>
      <c r="D8" s="96">
        <v>3112</v>
      </c>
      <c r="E8" s="29" t="s">
        <v>206</v>
      </c>
      <c r="F8" s="13">
        <v>39817</v>
      </c>
      <c r="G8" s="13">
        <f>'posebni dio'!J13</f>
        <v>0</v>
      </c>
      <c r="H8" s="13">
        <f t="shared" ref="H8:H14" si="1">F8+G8</f>
        <v>39817</v>
      </c>
      <c r="I8" s="34">
        <f t="shared" si="0"/>
        <v>100</v>
      </c>
    </row>
    <row r="9" spans="1:9" s="59" customFormat="1">
      <c r="A9" s="91"/>
      <c r="B9" s="92"/>
      <c r="C9" s="92"/>
      <c r="D9" s="127">
        <v>3113</v>
      </c>
      <c r="E9" s="127" t="s">
        <v>66</v>
      </c>
      <c r="F9" s="13">
        <v>238901</v>
      </c>
      <c r="G9" s="13">
        <f>'posebni dio'!J14</f>
        <v>150000</v>
      </c>
      <c r="H9" s="13">
        <f>F9+G9</f>
        <v>388901</v>
      </c>
      <c r="I9" s="34">
        <f t="shared" si="0"/>
        <v>162.78751449345125</v>
      </c>
    </row>
    <row r="10" spans="1:9" s="59" customFormat="1">
      <c r="A10" s="91"/>
      <c r="B10" s="92"/>
      <c r="C10" s="92"/>
      <c r="D10" s="127">
        <v>3114</v>
      </c>
      <c r="E10" s="127" t="s">
        <v>67</v>
      </c>
      <c r="F10" s="13">
        <v>132722</v>
      </c>
      <c r="G10" s="13">
        <f>'posebni dio'!J15</f>
        <v>-40000</v>
      </c>
      <c r="H10" s="13">
        <f t="shared" si="1"/>
        <v>92722</v>
      </c>
      <c r="I10" s="34">
        <f t="shared" si="0"/>
        <v>69.861816428323863</v>
      </c>
    </row>
    <row r="11" spans="1:9" s="59" customFormat="1">
      <c r="A11" s="91"/>
      <c r="B11" s="92"/>
      <c r="C11" s="93">
        <v>312</v>
      </c>
      <c r="D11" s="252"/>
      <c r="E11" s="252" t="s">
        <v>68</v>
      </c>
      <c r="F11" s="57">
        <f>F12</f>
        <v>1327228</v>
      </c>
      <c r="G11" s="2">
        <f>G12</f>
        <v>50000</v>
      </c>
      <c r="H11" s="2">
        <f>H12</f>
        <v>1377228</v>
      </c>
      <c r="I11" s="248">
        <f t="shared" si="0"/>
        <v>103.76725023884366</v>
      </c>
    </row>
    <row r="12" spans="1:9" s="59" customFormat="1">
      <c r="A12" s="91"/>
      <c r="B12" s="92"/>
      <c r="C12" s="92"/>
      <c r="D12" s="127">
        <v>3121</v>
      </c>
      <c r="E12" s="127" t="s">
        <v>68</v>
      </c>
      <c r="F12" s="13">
        <v>1327228</v>
      </c>
      <c r="G12" s="13">
        <f>'posebni dio'!J17</f>
        <v>50000</v>
      </c>
      <c r="H12" s="13">
        <f t="shared" si="1"/>
        <v>1377228</v>
      </c>
      <c r="I12" s="34">
        <f t="shared" si="0"/>
        <v>103.76725023884366</v>
      </c>
    </row>
    <row r="13" spans="1:9" s="59" customFormat="1">
      <c r="A13" s="91"/>
      <c r="B13" s="92"/>
      <c r="C13" s="93">
        <v>313</v>
      </c>
      <c r="D13" s="252"/>
      <c r="E13" s="252" t="s">
        <v>69</v>
      </c>
      <c r="F13" s="57">
        <f>F14+F15</f>
        <v>4012476</v>
      </c>
      <c r="G13" s="2">
        <f>G14+G15</f>
        <v>80000</v>
      </c>
      <c r="H13" s="2">
        <f>H14+H15</f>
        <v>4092476</v>
      </c>
      <c r="I13" s="248">
        <f t="shared" si="0"/>
        <v>101.99378139582642</v>
      </c>
    </row>
    <row r="14" spans="1:9" s="59" customFormat="1">
      <c r="A14" s="91"/>
      <c r="B14" s="92"/>
      <c r="C14" s="92"/>
      <c r="D14" s="127">
        <v>3132</v>
      </c>
      <c r="E14" s="127" t="s">
        <v>136</v>
      </c>
      <c r="F14" s="13">
        <v>4012476</v>
      </c>
      <c r="G14" s="13">
        <f>'posebni dio'!J19</f>
        <v>80000</v>
      </c>
      <c r="H14" s="13">
        <f t="shared" si="1"/>
        <v>4092476</v>
      </c>
      <c r="I14" s="34">
        <f t="shared" si="0"/>
        <v>101.99378139582642</v>
      </c>
    </row>
    <row r="15" spans="1:9" s="59" customFormat="1">
      <c r="A15" s="91"/>
      <c r="B15" s="92"/>
      <c r="C15" s="92"/>
      <c r="D15" s="127">
        <v>3133</v>
      </c>
      <c r="E15" s="127" t="s">
        <v>156</v>
      </c>
      <c r="F15" s="13">
        <v>0</v>
      </c>
      <c r="G15" s="13">
        <f>'posebni dio'!J20</f>
        <v>0</v>
      </c>
      <c r="H15" s="13">
        <v>0</v>
      </c>
      <c r="I15" s="34">
        <v>0</v>
      </c>
    </row>
    <row r="16" spans="1:9" s="59" customFormat="1" ht="13.5" customHeight="1">
      <c r="A16" s="91"/>
      <c r="B16" s="97">
        <v>32</v>
      </c>
      <c r="C16" s="92"/>
      <c r="D16" s="252"/>
      <c r="E16" s="253" t="s">
        <v>6</v>
      </c>
      <c r="F16" s="57">
        <f>F17+F21+F28+F40+F38</f>
        <v>174862129</v>
      </c>
      <c r="G16" s="2">
        <f>G17+G21+G28+G40+G38</f>
        <v>14376081</v>
      </c>
      <c r="H16" s="2">
        <f>H17+H21+H28+H40+H38</f>
        <v>189238210</v>
      </c>
      <c r="I16" s="248">
        <f t="shared" si="0"/>
        <v>108.22138051401626</v>
      </c>
    </row>
    <row r="17" spans="1:9" s="59" customFormat="1">
      <c r="A17" s="91"/>
      <c r="B17" s="92"/>
      <c r="C17" s="97">
        <v>321</v>
      </c>
      <c r="D17" s="252"/>
      <c r="E17" s="253" t="s">
        <v>10</v>
      </c>
      <c r="F17" s="57">
        <f>F18+F19+F20</f>
        <v>1425178</v>
      </c>
      <c r="G17" s="2">
        <f>G18+G19+G20</f>
        <v>45000</v>
      </c>
      <c r="H17" s="2">
        <f>H18+H19+H20</f>
        <v>1470178</v>
      </c>
      <c r="I17" s="248">
        <f t="shared" si="0"/>
        <v>103.15750032627504</v>
      </c>
    </row>
    <row r="18" spans="1:9" s="59" customFormat="1">
      <c r="A18" s="91"/>
      <c r="B18" s="92"/>
      <c r="C18" s="97"/>
      <c r="D18" s="127">
        <v>3211</v>
      </c>
      <c r="E18" s="199" t="s">
        <v>70</v>
      </c>
      <c r="F18" s="13">
        <v>238901</v>
      </c>
      <c r="G18" s="13">
        <f>'posebni dio'!J23</f>
        <v>45000</v>
      </c>
      <c r="H18" s="13">
        <f>F18+G18</f>
        <v>283901</v>
      </c>
      <c r="I18" s="34">
        <f t="shared" si="0"/>
        <v>118.83625434803537</v>
      </c>
    </row>
    <row r="19" spans="1:9" s="59" customFormat="1">
      <c r="A19" s="91"/>
      <c r="B19" s="92"/>
      <c r="C19" s="97"/>
      <c r="D19" s="127">
        <v>3212</v>
      </c>
      <c r="E19" s="199" t="s">
        <v>71</v>
      </c>
      <c r="F19" s="13">
        <v>1027009</v>
      </c>
      <c r="G19" s="13">
        <f>'posebni dio'!J24</f>
        <v>0</v>
      </c>
      <c r="H19" s="13">
        <f>F19+G19</f>
        <v>1027009</v>
      </c>
      <c r="I19" s="34">
        <f t="shared" si="0"/>
        <v>100</v>
      </c>
    </row>
    <row r="20" spans="1:9" s="59" customFormat="1">
      <c r="A20" s="91"/>
      <c r="B20" s="92"/>
      <c r="C20" s="97"/>
      <c r="D20" s="155" t="s">
        <v>8</v>
      </c>
      <c r="E20" s="201" t="s">
        <v>9</v>
      </c>
      <c r="F20" s="13">
        <v>159268</v>
      </c>
      <c r="G20" s="13">
        <f>'posebni dio'!J25</f>
        <v>0</v>
      </c>
      <c r="H20" s="13">
        <f>F20+G20</f>
        <v>159268</v>
      </c>
      <c r="I20" s="34">
        <f t="shared" si="0"/>
        <v>100</v>
      </c>
    </row>
    <row r="21" spans="1:9" s="59" customFormat="1">
      <c r="A21" s="91"/>
      <c r="B21" s="92"/>
      <c r="C21" s="97">
        <v>322</v>
      </c>
      <c r="D21" s="155"/>
      <c r="E21" s="247" t="s">
        <v>72</v>
      </c>
      <c r="F21" s="57">
        <f>SUM(F22:F27)</f>
        <v>3744615</v>
      </c>
      <c r="G21" s="2">
        <f>SUM(G22:G27)</f>
        <v>535000</v>
      </c>
      <c r="H21" s="2">
        <f>SUM(H22:H27)</f>
        <v>4279615</v>
      </c>
      <c r="I21" s="248">
        <f t="shared" si="0"/>
        <v>114.28718306154305</v>
      </c>
    </row>
    <row r="22" spans="1:9" s="59" customFormat="1">
      <c r="A22" s="91"/>
      <c r="B22" s="92"/>
      <c r="C22" s="97"/>
      <c r="D22" s="155">
        <v>3221</v>
      </c>
      <c r="E22" s="127" t="s">
        <v>73</v>
      </c>
      <c r="F22" s="13">
        <v>809609</v>
      </c>
      <c r="G22" s="7">
        <f>'posebni dio'!J27+'posebni dio'!J170</f>
        <v>300000</v>
      </c>
      <c r="H22" s="7">
        <f t="shared" ref="H22:H27" si="2">F22+G22</f>
        <v>1109609</v>
      </c>
      <c r="I22" s="34">
        <f t="shared" si="0"/>
        <v>137.05492404358154</v>
      </c>
    </row>
    <row r="23" spans="1:9" s="59" customFormat="1">
      <c r="A23" s="91"/>
      <c r="B23" s="92"/>
      <c r="C23" s="97"/>
      <c r="D23" s="155">
        <v>3222</v>
      </c>
      <c r="E23" s="127" t="s">
        <v>74</v>
      </c>
      <c r="F23" s="13">
        <v>132723</v>
      </c>
      <c r="G23" s="13">
        <f>'posebni dio'!J28</f>
        <v>15000</v>
      </c>
      <c r="H23" s="13">
        <f t="shared" si="2"/>
        <v>147723</v>
      </c>
      <c r="I23" s="34">
        <f t="shared" si="0"/>
        <v>111.30173368594743</v>
      </c>
    </row>
    <row r="24" spans="1:9" s="59" customFormat="1">
      <c r="A24" s="91"/>
      <c r="B24" s="92"/>
      <c r="C24" s="97"/>
      <c r="D24" s="155">
        <v>3223</v>
      </c>
      <c r="E24" s="127" t="s">
        <v>75</v>
      </c>
      <c r="F24" s="320">
        <v>2090385</v>
      </c>
      <c r="G24" s="7">
        <f>'posebni dio'!J29+'posebni dio'!J119</f>
        <v>170000</v>
      </c>
      <c r="H24" s="7">
        <f t="shared" si="2"/>
        <v>2260385</v>
      </c>
      <c r="I24" s="34">
        <f t="shared" si="0"/>
        <v>108.13247320469674</v>
      </c>
    </row>
    <row r="25" spans="1:9" s="59" customFormat="1">
      <c r="A25" s="91"/>
      <c r="B25" s="92"/>
      <c r="C25" s="97"/>
      <c r="D25" s="155">
        <v>3224</v>
      </c>
      <c r="E25" s="155" t="s">
        <v>11</v>
      </c>
      <c r="F25" s="13">
        <v>424084</v>
      </c>
      <c r="G25" s="7">
        <f>'posebni dio'!J30+'posebni dio'!J120</f>
        <v>20000</v>
      </c>
      <c r="H25" s="7">
        <f t="shared" si="2"/>
        <v>444084</v>
      </c>
      <c r="I25" s="34">
        <f t="shared" si="0"/>
        <v>104.71604682091285</v>
      </c>
    </row>
    <row r="26" spans="1:9" s="59" customFormat="1">
      <c r="A26" s="91"/>
      <c r="B26" s="92"/>
      <c r="C26" s="97"/>
      <c r="D26" s="155" t="s">
        <v>12</v>
      </c>
      <c r="E26" s="155" t="s">
        <v>13</v>
      </c>
      <c r="F26" s="13">
        <v>33180</v>
      </c>
      <c r="G26" s="11">
        <f>'posebni dio'!J31+'posebni dio'!J121</f>
        <v>30000</v>
      </c>
      <c r="H26" s="11">
        <f t="shared" si="2"/>
        <v>63180</v>
      </c>
      <c r="I26" s="34">
        <f t="shared" si="0"/>
        <v>190.41591320072334</v>
      </c>
    </row>
    <row r="27" spans="1:9" s="59" customFormat="1">
      <c r="A27" s="98"/>
      <c r="B27" s="92"/>
      <c r="C27" s="92"/>
      <c r="D27" s="155">
        <v>3227</v>
      </c>
      <c r="E27" s="155" t="s">
        <v>170</v>
      </c>
      <c r="F27" s="13">
        <v>254634</v>
      </c>
      <c r="G27" s="13">
        <f>'posebni dio'!J122</f>
        <v>0</v>
      </c>
      <c r="H27" s="13">
        <f t="shared" si="2"/>
        <v>254634</v>
      </c>
      <c r="I27" s="34">
        <f t="shared" si="0"/>
        <v>100</v>
      </c>
    </row>
    <row r="28" spans="1:9" s="59" customFormat="1">
      <c r="A28" s="98"/>
      <c r="B28" s="92"/>
      <c r="C28" s="97">
        <v>323</v>
      </c>
      <c r="D28" s="254"/>
      <c r="E28" s="247" t="s">
        <v>14</v>
      </c>
      <c r="F28" s="2">
        <f>SUM(F29:F37)</f>
        <v>168135100</v>
      </c>
      <c r="G28" s="2">
        <f>SUM(G29:G37)</f>
        <v>13796081</v>
      </c>
      <c r="H28" s="2">
        <f>SUM(H29:H37)</f>
        <v>181931181</v>
      </c>
      <c r="I28" s="248">
        <f t="shared" si="0"/>
        <v>108.20535450361048</v>
      </c>
    </row>
    <row r="29" spans="1:9" s="59" customFormat="1">
      <c r="A29" s="98"/>
      <c r="B29" s="92"/>
      <c r="C29" s="97"/>
      <c r="D29" s="255">
        <v>3231</v>
      </c>
      <c r="E29" s="127" t="s">
        <v>76</v>
      </c>
      <c r="F29" s="13">
        <v>2495189</v>
      </c>
      <c r="G29" s="7">
        <f>'posebni dio'!J33+'posebni dio'!J124+'posebni dio'!J172</f>
        <v>400000</v>
      </c>
      <c r="H29" s="7">
        <f t="shared" ref="H29:H37" si="3">F29+G29</f>
        <v>2895189</v>
      </c>
      <c r="I29" s="34">
        <f t="shared" si="0"/>
        <v>116.03084976729218</v>
      </c>
    </row>
    <row r="30" spans="1:9" s="59" customFormat="1">
      <c r="A30" s="98"/>
      <c r="B30" s="92"/>
      <c r="C30" s="97"/>
      <c r="D30" s="255">
        <v>3232</v>
      </c>
      <c r="E30" s="127" t="s">
        <v>15</v>
      </c>
      <c r="F30" s="13">
        <v>139940900</v>
      </c>
      <c r="G30" s="7">
        <f>'posebni dio'!J34+'posebni dio'!J125+'posebni dio'!J141</f>
        <v>9986971</v>
      </c>
      <c r="H30" s="7">
        <f t="shared" si="3"/>
        <v>149927871</v>
      </c>
      <c r="I30" s="34">
        <f t="shared" si="0"/>
        <v>107.13656336353419</v>
      </c>
    </row>
    <row r="31" spans="1:9" s="59" customFormat="1">
      <c r="A31" s="98"/>
      <c r="B31" s="92"/>
      <c r="C31" s="92"/>
      <c r="D31" s="255">
        <v>3233</v>
      </c>
      <c r="E31" s="199" t="s">
        <v>77</v>
      </c>
      <c r="F31" s="13">
        <v>53089</v>
      </c>
      <c r="G31" s="7">
        <f>'posebni dio'!J35</f>
        <v>0</v>
      </c>
      <c r="H31" s="7">
        <f t="shared" si="3"/>
        <v>53089</v>
      </c>
      <c r="I31" s="34">
        <f t="shared" si="0"/>
        <v>100</v>
      </c>
    </row>
    <row r="32" spans="1:9" s="59" customFormat="1">
      <c r="A32" s="98"/>
      <c r="B32" s="92"/>
      <c r="C32" s="92"/>
      <c r="D32" s="255">
        <v>3234</v>
      </c>
      <c r="E32" s="199" t="s">
        <v>78</v>
      </c>
      <c r="F32" s="13">
        <v>265446</v>
      </c>
      <c r="G32" s="7">
        <f>'posebni dio'!J36+'posebni dio'!J126</f>
        <v>0</v>
      </c>
      <c r="H32" s="7">
        <f t="shared" si="3"/>
        <v>265446</v>
      </c>
      <c r="I32" s="34">
        <f t="shared" si="0"/>
        <v>100</v>
      </c>
    </row>
    <row r="33" spans="1:9" s="59" customFormat="1">
      <c r="A33" s="98"/>
      <c r="B33" s="92"/>
      <c r="C33" s="92"/>
      <c r="D33" s="255">
        <v>3235</v>
      </c>
      <c r="E33" s="199" t="s">
        <v>79</v>
      </c>
      <c r="F33" s="13">
        <v>1340500</v>
      </c>
      <c r="G33" s="7">
        <f>'posebni dio'!J37+'posebni dio'!J127</f>
        <v>312589</v>
      </c>
      <c r="H33" s="7">
        <f t="shared" si="3"/>
        <v>1653089</v>
      </c>
      <c r="I33" s="34">
        <f t="shared" si="0"/>
        <v>123.3188362551287</v>
      </c>
    </row>
    <row r="34" spans="1:9" s="59" customFormat="1">
      <c r="A34" s="98"/>
      <c r="B34" s="92"/>
      <c r="C34" s="92"/>
      <c r="D34" s="255">
        <v>3236</v>
      </c>
      <c r="E34" s="199" t="s">
        <v>189</v>
      </c>
      <c r="F34" s="13">
        <v>66361</v>
      </c>
      <c r="G34" s="7">
        <f>'posebni dio'!J38</f>
        <v>38639</v>
      </c>
      <c r="H34" s="7">
        <f t="shared" si="3"/>
        <v>105000</v>
      </c>
      <c r="I34" s="34">
        <f t="shared" si="0"/>
        <v>158.22546375129971</v>
      </c>
    </row>
    <row r="35" spans="1:9" s="59" customFormat="1">
      <c r="A35" s="98"/>
      <c r="B35" s="92"/>
      <c r="C35" s="92"/>
      <c r="D35" s="255">
        <v>3237</v>
      </c>
      <c r="E35" s="155" t="s">
        <v>16</v>
      </c>
      <c r="F35" s="13">
        <v>1145397</v>
      </c>
      <c r="G35" s="7">
        <f>'posebni dio'!J39+'posebni dio'!J128+'posebni dio'!J147+'posebni dio'!J173+'posebni dio'!J189</f>
        <v>398500</v>
      </c>
      <c r="H35" s="7">
        <f t="shared" si="3"/>
        <v>1543897</v>
      </c>
      <c r="I35" s="34">
        <f t="shared" si="0"/>
        <v>134.79143039487619</v>
      </c>
    </row>
    <row r="36" spans="1:9" s="59" customFormat="1">
      <c r="A36" s="98"/>
      <c r="B36" s="92"/>
      <c r="C36" s="95"/>
      <c r="D36" s="19">
        <v>3238</v>
      </c>
      <c r="E36" s="15" t="s">
        <v>205</v>
      </c>
      <c r="F36" s="13">
        <v>1260867</v>
      </c>
      <c r="G36" s="13">
        <f>'posebni dio'!J40</f>
        <v>200000</v>
      </c>
      <c r="H36" s="13">
        <f t="shared" si="3"/>
        <v>1460867</v>
      </c>
      <c r="I36" s="34">
        <f t="shared" si="0"/>
        <v>115.86210123668872</v>
      </c>
    </row>
    <row r="37" spans="1:9" s="59" customFormat="1" ht="13.5" customHeight="1">
      <c r="A37" s="98"/>
      <c r="B37" s="92"/>
      <c r="C37" s="92"/>
      <c r="D37" s="255">
        <v>3239</v>
      </c>
      <c r="E37" s="155" t="s">
        <v>80</v>
      </c>
      <c r="F37" s="13">
        <v>21567351</v>
      </c>
      <c r="G37" s="7">
        <f>'posebni dio'!J41+'posebni dio'!J129+'posebni dio'!J142+'posebni dio'!J148+'posebni dio'!J165+'posebni dio'!J174+'posebni dio'!J190</f>
        <v>2459382</v>
      </c>
      <c r="H37" s="7">
        <f t="shared" si="3"/>
        <v>24026733</v>
      </c>
      <c r="I37" s="34">
        <f t="shared" si="0"/>
        <v>111.40326412826498</v>
      </c>
    </row>
    <row r="38" spans="1:9" s="59" customFormat="1">
      <c r="A38" s="98"/>
      <c r="B38" s="92"/>
      <c r="C38" s="93">
        <v>324</v>
      </c>
      <c r="D38" s="255"/>
      <c r="E38" s="256" t="s">
        <v>213</v>
      </c>
      <c r="F38" s="2">
        <f>F39</f>
        <v>0</v>
      </c>
      <c r="G38" s="2">
        <f>G39</f>
        <v>0</v>
      </c>
      <c r="H38" s="2">
        <f>H39</f>
        <v>0</v>
      </c>
      <c r="I38" s="248">
        <v>0</v>
      </c>
    </row>
    <row r="39" spans="1:9" s="59" customFormat="1">
      <c r="A39" s="98"/>
      <c r="B39" s="92"/>
      <c r="C39" s="95"/>
      <c r="D39" s="33">
        <v>3241</v>
      </c>
      <c r="E39" s="203" t="s">
        <v>213</v>
      </c>
      <c r="F39" s="321">
        <v>0</v>
      </c>
      <c r="G39" s="8">
        <f>'posebni dio'!J43</f>
        <v>0</v>
      </c>
      <c r="H39" s="8">
        <v>0</v>
      </c>
      <c r="I39" s="34">
        <v>0</v>
      </c>
    </row>
    <row r="40" spans="1:9" s="59" customFormat="1" ht="13.5" customHeight="1">
      <c r="A40" s="98"/>
      <c r="B40" s="92"/>
      <c r="C40" s="93">
        <v>329</v>
      </c>
      <c r="D40" s="255"/>
      <c r="E40" s="251" t="s">
        <v>82</v>
      </c>
      <c r="F40" s="94">
        <f>SUM(F41:F47)</f>
        <v>1557236</v>
      </c>
      <c r="G40" s="94">
        <f>SUM(G41:G47)</f>
        <v>0</v>
      </c>
      <c r="H40" s="94">
        <f>SUM(H41:H47)</f>
        <v>1557236</v>
      </c>
      <c r="I40" s="248">
        <f t="shared" si="0"/>
        <v>100</v>
      </c>
    </row>
    <row r="41" spans="1:9" s="59" customFormat="1" ht="24" customHeight="1">
      <c r="A41" s="98"/>
      <c r="B41" s="92"/>
      <c r="C41" s="92"/>
      <c r="D41" s="255">
        <v>3291</v>
      </c>
      <c r="E41" s="257" t="s">
        <v>119</v>
      </c>
      <c r="F41" s="13">
        <v>39817</v>
      </c>
      <c r="G41" s="8">
        <f>'posebni dio'!J45</f>
        <v>0</v>
      </c>
      <c r="H41" s="8">
        <f t="shared" ref="H41:H47" si="4">F41+G41</f>
        <v>39817</v>
      </c>
      <c r="I41" s="34">
        <f t="shared" si="0"/>
        <v>100</v>
      </c>
    </row>
    <row r="42" spans="1:9" s="59" customFormat="1" ht="13.5" customHeight="1">
      <c r="A42" s="98"/>
      <c r="B42" s="92"/>
      <c r="C42" s="92"/>
      <c r="D42" s="255">
        <v>3292</v>
      </c>
      <c r="E42" s="255" t="s">
        <v>83</v>
      </c>
      <c r="F42" s="13">
        <v>179175</v>
      </c>
      <c r="G42" s="8">
        <f>'posebni dio'!J46+'posebni dio'!J131</f>
        <v>38000</v>
      </c>
      <c r="H42" s="8">
        <f t="shared" si="4"/>
        <v>217175</v>
      </c>
      <c r="I42" s="34">
        <f t="shared" si="0"/>
        <v>121.20831589228409</v>
      </c>
    </row>
    <row r="43" spans="1:9" s="59" customFormat="1" ht="13.5" customHeight="1">
      <c r="A43" s="98"/>
      <c r="B43" s="92"/>
      <c r="C43" s="92"/>
      <c r="D43" s="255">
        <v>3293</v>
      </c>
      <c r="E43" s="255" t="s">
        <v>84</v>
      </c>
      <c r="F43" s="13">
        <v>46811</v>
      </c>
      <c r="G43" s="129">
        <f>'posebni dio'!J47</f>
        <v>0</v>
      </c>
      <c r="H43" s="129">
        <f t="shared" si="4"/>
        <v>46811</v>
      </c>
      <c r="I43" s="34">
        <f t="shared" si="0"/>
        <v>100</v>
      </c>
    </row>
    <row r="44" spans="1:9" s="59" customFormat="1" ht="13.5" customHeight="1">
      <c r="A44" s="98"/>
      <c r="B44" s="92"/>
      <c r="C44" s="92"/>
      <c r="D44" s="255">
        <v>3294</v>
      </c>
      <c r="E44" s="255" t="s">
        <v>190</v>
      </c>
      <c r="F44" s="13">
        <v>46453</v>
      </c>
      <c r="G44" s="129">
        <f>'posebni dio'!J48</f>
        <v>-20000</v>
      </c>
      <c r="H44" s="129">
        <f t="shared" si="4"/>
        <v>26453</v>
      </c>
      <c r="I44" s="34">
        <f t="shared" si="0"/>
        <v>56.945730092781957</v>
      </c>
    </row>
    <row r="45" spans="1:9" s="59" customFormat="1" ht="13.5" customHeight="1">
      <c r="A45" s="98"/>
      <c r="B45" s="92"/>
      <c r="C45" s="92"/>
      <c r="D45" s="255">
        <v>3295</v>
      </c>
      <c r="E45" s="255" t="s">
        <v>139</v>
      </c>
      <c r="F45" s="13">
        <v>366356</v>
      </c>
      <c r="G45" s="8">
        <f>'posebni dio'!J49+'posebni dio'!J132+'posebni dio'!J150+'posebni dio'!J176+'posebni dio'!J192</f>
        <v>-4000</v>
      </c>
      <c r="H45" s="8">
        <f t="shared" si="4"/>
        <v>362356</v>
      </c>
      <c r="I45" s="34">
        <f t="shared" si="0"/>
        <v>98.90816582777407</v>
      </c>
    </row>
    <row r="46" spans="1:9" s="59" customFormat="1" ht="13.5" customHeight="1">
      <c r="A46" s="98"/>
      <c r="B46" s="92"/>
      <c r="C46" s="92"/>
      <c r="D46" s="255">
        <v>3296</v>
      </c>
      <c r="E46" s="31" t="s">
        <v>210</v>
      </c>
      <c r="F46" s="13">
        <v>598580</v>
      </c>
      <c r="G46" s="8">
        <f>'posebni dio'!J193+'posebni dio'!J199</f>
        <v>0</v>
      </c>
      <c r="H46" s="8">
        <f t="shared" si="4"/>
        <v>598580</v>
      </c>
      <c r="I46" s="34">
        <f t="shared" si="0"/>
        <v>100</v>
      </c>
    </row>
    <row r="47" spans="1:9" s="59" customFormat="1" ht="13.5" customHeight="1">
      <c r="A47" s="98"/>
      <c r="B47" s="92"/>
      <c r="C47" s="92"/>
      <c r="D47" s="255">
        <v>3299</v>
      </c>
      <c r="E47" s="127" t="s">
        <v>82</v>
      </c>
      <c r="F47" s="13">
        <v>280044</v>
      </c>
      <c r="G47" s="8">
        <f>'posebni dio'!J50+'posebni dio'!J133+'posebni dio'!J151+'posebni dio'!J177+'posebni dio'!J194+'posebni dio'!J200</f>
        <v>-14000</v>
      </c>
      <c r="H47" s="8">
        <f t="shared" si="4"/>
        <v>266044</v>
      </c>
      <c r="I47" s="34">
        <f t="shared" si="0"/>
        <v>95.000785590835719</v>
      </c>
    </row>
    <row r="48" spans="1:9" s="59" customFormat="1" ht="13.5" customHeight="1">
      <c r="A48" s="98"/>
      <c r="B48" s="97">
        <v>34</v>
      </c>
      <c r="C48" s="92"/>
      <c r="D48" s="254"/>
      <c r="E48" s="253" t="s">
        <v>19</v>
      </c>
      <c r="F48" s="94">
        <f>F49+F53</f>
        <v>3719424</v>
      </c>
      <c r="G48" s="94">
        <f>G49+G53</f>
        <v>1429000</v>
      </c>
      <c r="H48" s="94">
        <f>H49+H53</f>
        <v>5148424</v>
      </c>
      <c r="I48" s="248">
        <f t="shared" si="0"/>
        <v>138.41992738660608</v>
      </c>
    </row>
    <row r="49" spans="1:9" s="59" customFormat="1" ht="13.5" customHeight="1">
      <c r="A49" s="98"/>
      <c r="B49" s="92"/>
      <c r="C49" s="97">
        <v>342</v>
      </c>
      <c r="D49" s="254"/>
      <c r="E49" s="247" t="s">
        <v>153</v>
      </c>
      <c r="F49" s="94">
        <f>F50+F51+F52</f>
        <v>3621209</v>
      </c>
      <c r="G49" s="94">
        <f>G50+G51+G52</f>
        <v>1420000</v>
      </c>
      <c r="H49" s="94">
        <f>H50+H51+H52</f>
        <v>5041209</v>
      </c>
      <c r="I49" s="248">
        <f t="shared" si="0"/>
        <v>139.21342292035618</v>
      </c>
    </row>
    <row r="50" spans="1:9" s="59" customFormat="1" ht="24" customHeight="1">
      <c r="A50" s="98"/>
      <c r="B50" s="92"/>
      <c r="C50" s="97"/>
      <c r="D50" s="155" t="s">
        <v>18</v>
      </c>
      <c r="E50" s="258" t="s">
        <v>154</v>
      </c>
      <c r="F50" s="13">
        <v>585175</v>
      </c>
      <c r="G50" s="8">
        <f>'posebni dio'!J92</f>
        <v>0</v>
      </c>
      <c r="H50" s="8">
        <f>F50+G50</f>
        <v>585175</v>
      </c>
      <c r="I50" s="34">
        <f t="shared" si="0"/>
        <v>100</v>
      </c>
    </row>
    <row r="51" spans="1:9" s="59" customFormat="1" ht="24" customHeight="1">
      <c r="A51" s="98"/>
      <c r="B51" s="92"/>
      <c r="C51" s="92"/>
      <c r="D51" s="155" t="s">
        <v>81</v>
      </c>
      <c r="E51" s="258" t="s">
        <v>143</v>
      </c>
      <c r="F51" s="13">
        <v>2385692</v>
      </c>
      <c r="G51" s="8">
        <f>'posebni dio'!J100</f>
        <v>1420000</v>
      </c>
      <c r="H51" s="8">
        <f>F51+G51</f>
        <v>3805692</v>
      </c>
      <c r="I51" s="34">
        <f t="shared" si="0"/>
        <v>159.52151409318554</v>
      </c>
    </row>
    <row r="52" spans="1:9" s="59" customFormat="1" ht="13.5" customHeight="1">
      <c r="A52" s="98"/>
      <c r="B52" s="92"/>
      <c r="C52" s="92"/>
      <c r="D52" s="155">
        <v>3428</v>
      </c>
      <c r="E52" s="257" t="s">
        <v>181</v>
      </c>
      <c r="F52" s="13">
        <v>650342</v>
      </c>
      <c r="G52" s="8">
        <f>'posebni dio'!J108</f>
        <v>0</v>
      </c>
      <c r="H52" s="8">
        <f>F52+G52</f>
        <v>650342</v>
      </c>
      <c r="I52" s="34">
        <f t="shared" si="0"/>
        <v>100</v>
      </c>
    </row>
    <row r="53" spans="1:9" s="59" customFormat="1" ht="13.5" customHeight="1">
      <c r="A53" s="98"/>
      <c r="B53" s="92"/>
      <c r="C53" s="93">
        <v>343</v>
      </c>
      <c r="D53" s="255"/>
      <c r="E53" s="251" t="s">
        <v>94</v>
      </c>
      <c r="F53" s="94">
        <f>SUM(F54:F56)</f>
        <v>98215</v>
      </c>
      <c r="G53" s="94">
        <f>SUM(G54:G56)</f>
        <v>9000</v>
      </c>
      <c r="H53" s="94">
        <f>SUM(H54:H56)</f>
        <v>107215</v>
      </c>
      <c r="I53" s="248">
        <f t="shared" si="0"/>
        <v>109.16356971949295</v>
      </c>
    </row>
    <row r="54" spans="1:9" s="59" customFormat="1" ht="13.5" customHeight="1">
      <c r="A54" s="98"/>
      <c r="B54" s="92"/>
      <c r="C54" s="92"/>
      <c r="D54" s="99">
        <v>3431</v>
      </c>
      <c r="E54" s="257" t="s">
        <v>95</v>
      </c>
      <c r="F54" s="13">
        <v>90252</v>
      </c>
      <c r="G54" s="8">
        <f>'posebni dio'!J53+'posebni dio'!J180</f>
        <v>9000</v>
      </c>
      <c r="H54" s="8">
        <f>F54+G54</f>
        <v>99252</v>
      </c>
      <c r="I54" s="34">
        <f t="shared" si="0"/>
        <v>109.97207818109294</v>
      </c>
    </row>
    <row r="55" spans="1:9" s="59" customFormat="1" ht="13.5" customHeight="1">
      <c r="A55" s="98"/>
      <c r="B55" s="92"/>
      <c r="C55" s="95"/>
      <c r="D55" s="100">
        <v>3432</v>
      </c>
      <c r="E55" s="207" t="s">
        <v>208</v>
      </c>
      <c r="F55" s="13">
        <v>0</v>
      </c>
      <c r="G55" s="129">
        <f>'posebni dio'!J54</f>
        <v>0</v>
      </c>
      <c r="H55" s="129">
        <f>F55+G55</f>
        <v>0</v>
      </c>
      <c r="I55" s="34">
        <v>0</v>
      </c>
    </row>
    <row r="56" spans="1:9" s="59" customFormat="1" ht="13.5" customHeight="1">
      <c r="A56" s="98"/>
      <c r="B56" s="92"/>
      <c r="C56" s="92"/>
      <c r="D56" s="99">
        <v>3433</v>
      </c>
      <c r="E56" s="257" t="s">
        <v>96</v>
      </c>
      <c r="F56" s="13">
        <v>7963</v>
      </c>
      <c r="G56" s="8">
        <f>'posebni dio'!J55+'posebni dio'!J181</f>
        <v>0</v>
      </c>
      <c r="H56" s="8">
        <f>F56+G56</f>
        <v>7963</v>
      </c>
      <c r="I56" s="34">
        <f t="shared" si="0"/>
        <v>100</v>
      </c>
    </row>
    <row r="57" spans="1:9" s="59" customFormat="1" ht="13.5" customHeight="1">
      <c r="A57" s="98"/>
      <c r="B57" s="93">
        <v>35</v>
      </c>
      <c r="C57" s="93"/>
      <c r="D57" s="117"/>
      <c r="E57" s="291" t="s">
        <v>229</v>
      </c>
      <c r="F57" s="2">
        <f t="shared" ref="F57:H58" si="5">F58</f>
        <v>223080</v>
      </c>
      <c r="G57" s="2">
        <f t="shared" si="5"/>
        <v>-12661</v>
      </c>
      <c r="H57" s="2">
        <f t="shared" si="5"/>
        <v>210419</v>
      </c>
      <c r="I57" s="248">
        <f t="shared" si="0"/>
        <v>94.324457593688365</v>
      </c>
    </row>
    <row r="58" spans="1:9" s="59" customFormat="1" ht="13.5" customHeight="1">
      <c r="A58" s="98"/>
      <c r="B58" s="120"/>
      <c r="C58" s="93">
        <v>351</v>
      </c>
      <c r="D58" s="117"/>
      <c r="E58" s="291" t="s">
        <v>230</v>
      </c>
      <c r="F58" s="2">
        <f t="shared" si="5"/>
        <v>223080</v>
      </c>
      <c r="G58" s="2">
        <f t="shared" si="5"/>
        <v>-12661</v>
      </c>
      <c r="H58" s="2">
        <f t="shared" si="5"/>
        <v>210419</v>
      </c>
      <c r="I58" s="248">
        <f t="shared" si="0"/>
        <v>94.324457593688365</v>
      </c>
    </row>
    <row r="59" spans="1:9" s="59" customFormat="1" ht="13.5" customHeight="1">
      <c r="A59" s="98"/>
      <c r="B59" s="120"/>
      <c r="C59" s="120"/>
      <c r="D59" s="99">
        <v>3512</v>
      </c>
      <c r="E59" s="292" t="s">
        <v>230</v>
      </c>
      <c r="F59" s="13">
        <v>223080</v>
      </c>
      <c r="G59" s="8">
        <f>'posebni dio'!J154</f>
        <v>-12661</v>
      </c>
      <c r="H59" s="8">
        <f>F59+G59</f>
        <v>210419</v>
      </c>
      <c r="I59" s="34">
        <f t="shared" si="0"/>
        <v>94.324457593688365</v>
      </c>
    </row>
    <row r="60" spans="1:9" s="59" customFormat="1" ht="13.5" customHeight="1">
      <c r="A60" s="98"/>
      <c r="B60" s="97">
        <v>36</v>
      </c>
      <c r="C60" s="92"/>
      <c r="D60" s="259"/>
      <c r="E60" s="39" t="s">
        <v>199</v>
      </c>
      <c r="F60" s="94">
        <f>F63+F61+F68</f>
        <v>15717275</v>
      </c>
      <c r="G60" s="94">
        <f>G63+G61+G68</f>
        <v>-1549324</v>
      </c>
      <c r="H60" s="94">
        <f>H63+H61+H68</f>
        <v>14167951</v>
      </c>
      <c r="I60" s="248">
        <f t="shared" si="0"/>
        <v>90.142540612160829</v>
      </c>
    </row>
    <row r="61" spans="1:9" s="59" customFormat="1" ht="13.5" customHeight="1">
      <c r="A61" s="98"/>
      <c r="B61" s="101"/>
      <c r="C61" s="128">
        <v>361</v>
      </c>
      <c r="D61" s="259"/>
      <c r="E61" s="6" t="s">
        <v>211</v>
      </c>
      <c r="F61" s="94">
        <f>F62</f>
        <v>929060</v>
      </c>
      <c r="G61" s="94">
        <f>G62</f>
        <v>0</v>
      </c>
      <c r="H61" s="94">
        <f>H62</f>
        <v>929060</v>
      </c>
      <c r="I61" s="248">
        <f t="shared" si="0"/>
        <v>100</v>
      </c>
    </row>
    <row r="62" spans="1:9" s="59" customFormat="1" ht="13.5" customHeight="1">
      <c r="A62" s="98"/>
      <c r="B62" s="97"/>
      <c r="C62" s="95"/>
      <c r="D62" s="102">
        <v>3612</v>
      </c>
      <c r="E62" s="33" t="s">
        <v>212</v>
      </c>
      <c r="F62" s="13">
        <v>929060</v>
      </c>
      <c r="G62" s="8">
        <f>'posebni dio'!J219</f>
        <v>0</v>
      </c>
      <c r="H62" s="8">
        <f>F62+G62</f>
        <v>929060</v>
      </c>
      <c r="I62" s="34">
        <f t="shared" si="0"/>
        <v>100</v>
      </c>
    </row>
    <row r="63" spans="1:9" s="59" customFormat="1" ht="13.5" customHeight="1">
      <c r="A63" s="98"/>
      <c r="B63" s="92"/>
      <c r="C63" s="97">
        <v>363</v>
      </c>
      <c r="D63" s="259"/>
      <c r="E63" s="256" t="s">
        <v>155</v>
      </c>
      <c r="F63" s="94">
        <f>F65+F64</f>
        <v>14124601</v>
      </c>
      <c r="G63" s="94">
        <f>G65+G64</f>
        <v>-1549324</v>
      </c>
      <c r="H63" s="94">
        <f>H65+H64</f>
        <v>12575277</v>
      </c>
      <c r="I63" s="248">
        <f t="shared" si="0"/>
        <v>89.031024663988731</v>
      </c>
    </row>
    <row r="64" spans="1:9" s="59" customFormat="1" ht="13.5" customHeight="1">
      <c r="A64" s="98"/>
      <c r="B64" s="92"/>
      <c r="C64" s="97"/>
      <c r="D64" s="155">
        <v>3631</v>
      </c>
      <c r="E64" s="255" t="s">
        <v>184</v>
      </c>
      <c r="F64" s="13">
        <v>9107009</v>
      </c>
      <c r="G64" s="8">
        <f>+'posebni dio'!J160+'posebni dio'!J184+'posebni dio'!J203+'posebni dio'!J211</f>
        <v>-393763</v>
      </c>
      <c r="H64" s="8">
        <f>F64+G64</f>
        <v>8713246</v>
      </c>
      <c r="I64" s="34">
        <f t="shared" si="0"/>
        <v>95.676264292700282</v>
      </c>
    </row>
    <row r="65" spans="1:9" s="59" customFormat="1" ht="13.5" customHeight="1">
      <c r="A65" s="98"/>
      <c r="B65" s="92"/>
      <c r="C65" s="97"/>
      <c r="D65" s="155" t="s">
        <v>20</v>
      </c>
      <c r="E65" s="155" t="s">
        <v>147</v>
      </c>
      <c r="F65" s="13">
        <v>5017592</v>
      </c>
      <c r="G65" s="8">
        <f>'posebni dio'!J212+'posebni dio'!J221+'posebni dio'!J256+'posebni dio'!J292</f>
        <v>-1155561</v>
      </c>
      <c r="H65" s="8">
        <f>F65+G65</f>
        <v>3862031</v>
      </c>
      <c r="I65" s="34">
        <f t="shared" si="0"/>
        <v>76.969809422527774</v>
      </c>
    </row>
    <row r="66" spans="1:9" s="59" customFormat="1" ht="13.5" customHeight="1">
      <c r="A66" s="98"/>
      <c r="B66" s="92"/>
      <c r="C66" s="93">
        <v>366</v>
      </c>
      <c r="D66" s="256"/>
      <c r="E66" s="256" t="s">
        <v>225</v>
      </c>
      <c r="F66" s="2">
        <f>F67</f>
        <v>0</v>
      </c>
      <c r="G66" s="2">
        <f>G67</f>
        <v>0</v>
      </c>
      <c r="H66" s="2">
        <f>H67</f>
        <v>0</v>
      </c>
      <c r="I66" s="248">
        <v>0</v>
      </c>
    </row>
    <row r="67" spans="1:9" s="59" customFormat="1" ht="13.5" customHeight="1">
      <c r="A67" s="98"/>
      <c r="B67" s="92"/>
      <c r="C67" s="97"/>
      <c r="D67" s="155">
        <v>3662</v>
      </c>
      <c r="E67" s="155" t="s">
        <v>226</v>
      </c>
      <c r="F67" s="8">
        <v>0</v>
      </c>
      <c r="G67" s="8">
        <f>'posebni dio'!J223</f>
        <v>0</v>
      </c>
      <c r="H67" s="8">
        <f>F67+G67</f>
        <v>0</v>
      </c>
      <c r="I67" s="34">
        <v>0</v>
      </c>
    </row>
    <row r="68" spans="1:9" s="59" customFormat="1" ht="13.5" customHeight="1">
      <c r="A68" s="98"/>
      <c r="B68" s="92"/>
      <c r="C68" s="93">
        <v>368</v>
      </c>
      <c r="D68" s="256"/>
      <c r="E68" s="256" t="s">
        <v>223</v>
      </c>
      <c r="F68" s="2">
        <f>F69</f>
        <v>663614</v>
      </c>
      <c r="G68" s="2">
        <f>G69</f>
        <v>0</v>
      </c>
      <c r="H68" s="2">
        <f>H69</f>
        <v>663614</v>
      </c>
      <c r="I68" s="248">
        <f t="shared" si="0"/>
        <v>100</v>
      </c>
    </row>
    <row r="69" spans="1:9" s="59" customFormat="1" ht="25.5">
      <c r="A69" s="98"/>
      <c r="B69" s="92"/>
      <c r="C69" s="93"/>
      <c r="D69" s="156">
        <v>3682</v>
      </c>
      <c r="E69" s="260" t="s">
        <v>224</v>
      </c>
      <c r="F69" s="13">
        <v>663614</v>
      </c>
      <c r="G69" s="8">
        <f>'posebni dio'!J264</f>
        <v>0</v>
      </c>
      <c r="H69" s="8">
        <f>F69+G69</f>
        <v>663614</v>
      </c>
      <c r="I69" s="34">
        <f t="shared" ref="I69:I99" si="6">H69/F69*100</f>
        <v>100</v>
      </c>
    </row>
    <row r="70" spans="1:9" s="59" customFormat="1" ht="14.25" customHeight="1">
      <c r="A70" s="98"/>
      <c r="B70" s="93">
        <v>38</v>
      </c>
      <c r="C70" s="92"/>
      <c r="D70" s="254"/>
      <c r="E70" s="154" t="s">
        <v>85</v>
      </c>
      <c r="F70" s="94">
        <f>F71+F73+F75</f>
        <v>647325460</v>
      </c>
      <c r="G70" s="94">
        <f>G71+G73+G75</f>
        <v>-47919501</v>
      </c>
      <c r="H70" s="94">
        <f>H71+H73+H75</f>
        <v>599405959</v>
      </c>
      <c r="I70" s="248">
        <f t="shared" si="6"/>
        <v>92.597309396729116</v>
      </c>
    </row>
    <row r="71" spans="1:9" s="59" customFormat="1" ht="13.5" customHeight="1">
      <c r="A71" s="98"/>
      <c r="B71" s="92"/>
      <c r="C71" s="93">
        <v>381</v>
      </c>
      <c r="D71" s="254"/>
      <c r="E71" s="154" t="s">
        <v>56</v>
      </c>
      <c r="F71" s="94">
        <f>F72</f>
        <v>26545</v>
      </c>
      <c r="G71" s="94">
        <f>G72</f>
        <v>0</v>
      </c>
      <c r="H71" s="94">
        <f>H72</f>
        <v>26545</v>
      </c>
      <c r="I71" s="248">
        <f t="shared" si="6"/>
        <v>100</v>
      </c>
    </row>
    <row r="72" spans="1:9" s="59" customFormat="1" ht="13.5" customHeight="1">
      <c r="A72" s="98"/>
      <c r="B72" s="92"/>
      <c r="C72" s="92"/>
      <c r="D72" s="127">
        <v>3811</v>
      </c>
      <c r="E72" s="199" t="s">
        <v>21</v>
      </c>
      <c r="F72" s="13">
        <v>26545</v>
      </c>
      <c r="G72" s="8">
        <f>'posebni dio'!J58+'posebni dio'!J157</f>
        <v>0</v>
      </c>
      <c r="H72" s="8">
        <f>F72+G72</f>
        <v>26545</v>
      </c>
      <c r="I72" s="34">
        <f t="shared" si="6"/>
        <v>100</v>
      </c>
    </row>
    <row r="73" spans="1:9" s="59" customFormat="1" ht="13.5" customHeight="1">
      <c r="A73" s="98"/>
      <c r="B73" s="92"/>
      <c r="C73" s="93">
        <v>383</v>
      </c>
      <c r="D73" s="254"/>
      <c r="E73" s="154" t="s">
        <v>86</v>
      </c>
      <c r="F73" s="94">
        <f>F74</f>
        <v>212357</v>
      </c>
      <c r="G73" s="94">
        <f>G74</f>
        <v>0</v>
      </c>
      <c r="H73" s="94">
        <f>H74</f>
        <v>212357</v>
      </c>
      <c r="I73" s="248">
        <f t="shared" si="6"/>
        <v>100</v>
      </c>
    </row>
    <row r="74" spans="1:9" s="59" customFormat="1" ht="13.5" customHeight="1">
      <c r="A74" s="98"/>
      <c r="B74" s="92"/>
      <c r="C74" s="92"/>
      <c r="D74" s="127">
        <v>3831</v>
      </c>
      <c r="E74" s="199" t="s">
        <v>87</v>
      </c>
      <c r="F74" s="13">
        <v>212357</v>
      </c>
      <c r="G74" s="8">
        <f>'posebni dio'!J136+'posebni dio'!J206</f>
        <v>0</v>
      </c>
      <c r="H74" s="8">
        <f>F74+G74</f>
        <v>212357</v>
      </c>
      <c r="I74" s="34">
        <f t="shared" si="6"/>
        <v>100</v>
      </c>
    </row>
    <row r="75" spans="1:9" s="59" customFormat="1" ht="13.5" customHeight="1">
      <c r="A75" s="98"/>
      <c r="B75" s="92"/>
      <c r="C75" s="93">
        <v>386</v>
      </c>
      <c r="D75" s="261"/>
      <c r="E75" s="154" t="s">
        <v>88</v>
      </c>
      <c r="F75" s="94">
        <f>F76+F77</f>
        <v>647086558</v>
      </c>
      <c r="G75" s="94">
        <f>G76+G77</f>
        <v>-47919501</v>
      </c>
      <c r="H75" s="94">
        <f>H76+H77</f>
        <v>599167057</v>
      </c>
      <c r="I75" s="248">
        <f t="shared" si="6"/>
        <v>92.594576350324985</v>
      </c>
    </row>
    <row r="76" spans="1:9" s="59" customFormat="1" ht="25.5">
      <c r="A76" s="98"/>
      <c r="B76" s="92"/>
      <c r="C76" s="92"/>
      <c r="D76" s="127">
        <v>3861</v>
      </c>
      <c r="E76" s="262" t="s">
        <v>191</v>
      </c>
      <c r="F76" s="13">
        <v>331002827</v>
      </c>
      <c r="G76" s="8">
        <f>'posebni dio'!J226+'posebni dio'!J234+'posebni dio'!J240+'posebni dio'!J246+'posebni dio'!J267+'posebni dio'!J287</f>
        <v>-25466899</v>
      </c>
      <c r="H76" s="8">
        <f>F76+G76</f>
        <v>305535928</v>
      </c>
      <c r="I76" s="34">
        <f t="shared" si="6"/>
        <v>92.306138521288219</v>
      </c>
    </row>
    <row r="77" spans="1:9" s="59" customFormat="1">
      <c r="A77" s="98"/>
      <c r="B77" s="92"/>
      <c r="C77" s="92"/>
      <c r="D77" s="127">
        <v>3864</v>
      </c>
      <c r="E77" s="262" t="s">
        <v>270</v>
      </c>
      <c r="F77" s="13">
        <v>316083731</v>
      </c>
      <c r="G77" s="8">
        <f>'posebni dio'!J235+'posebni dio'!J241+'posebni dio'!J268</f>
        <v>-22452602</v>
      </c>
      <c r="H77" s="8">
        <f>F77+G77</f>
        <v>293631129</v>
      </c>
      <c r="I77" s="34">
        <f t="shared" si="6"/>
        <v>92.896628393696105</v>
      </c>
    </row>
    <row r="78" spans="1:9" s="59" customFormat="1" ht="13.5" customHeight="1">
      <c r="A78" s="98"/>
      <c r="B78" s="92"/>
      <c r="C78" s="92"/>
      <c r="D78" s="254"/>
      <c r="E78" s="263"/>
      <c r="F78" s="2"/>
      <c r="G78" s="2"/>
      <c r="H78" s="2"/>
      <c r="I78" s="34"/>
    </row>
    <row r="79" spans="1:9" s="59" customFormat="1" ht="13.5" customHeight="1">
      <c r="A79" s="91">
        <v>4</v>
      </c>
      <c r="B79" s="92"/>
      <c r="C79" s="92"/>
      <c r="D79" s="252"/>
      <c r="E79" s="256" t="s">
        <v>89</v>
      </c>
      <c r="F79" s="2">
        <f>F80+F83+F97</f>
        <v>87808479</v>
      </c>
      <c r="G79" s="2">
        <f>G80+G83+G97</f>
        <v>-8070440</v>
      </c>
      <c r="H79" s="2">
        <f>H80+H83+H97</f>
        <v>79738039</v>
      </c>
      <c r="I79" s="248">
        <f t="shared" si="6"/>
        <v>90.809042484382402</v>
      </c>
    </row>
    <row r="80" spans="1:9" s="59" customFormat="1" ht="13.5" customHeight="1">
      <c r="A80" s="98"/>
      <c r="B80" s="97">
        <v>41</v>
      </c>
      <c r="C80" s="97"/>
      <c r="D80" s="264"/>
      <c r="E80" s="256" t="s">
        <v>197</v>
      </c>
      <c r="F80" s="2">
        <f t="shared" ref="F80:H81" si="7">F81</f>
        <v>2389012</v>
      </c>
      <c r="G80" s="2">
        <f t="shared" si="7"/>
        <v>0</v>
      </c>
      <c r="H80" s="2">
        <f t="shared" si="7"/>
        <v>2389012</v>
      </c>
      <c r="I80" s="248">
        <f t="shared" si="6"/>
        <v>100</v>
      </c>
    </row>
    <row r="81" spans="1:9" s="59" customFormat="1" ht="13.5">
      <c r="A81" s="98"/>
      <c r="B81" s="97"/>
      <c r="C81" s="97">
        <v>411</v>
      </c>
      <c r="D81" s="264"/>
      <c r="E81" s="154" t="s">
        <v>90</v>
      </c>
      <c r="F81" s="2">
        <f t="shared" si="7"/>
        <v>2389012</v>
      </c>
      <c r="G81" s="2">
        <f t="shared" si="7"/>
        <v>0</v>
      </c>
      <c r="H81" s="2">
        <f t="shared" si="7"/>
        <v>2389012</v>
      </c>
      <c r="I81" s="248">
        <f t="shared" si="6"/>
        <v>100</v>
      </c>
    </row>
    <row r="82" spans="1:9" s="59" customFormat="1" ht="12.75" customHeight="1">
      <c r="A82" s="98"/>
      <c r="B82" s="97"/>
      <c r="C82" s="97"/>
      <c r="D82" s="127">
        <v>4111</v>
      </c>
      <c r="E82" s="127" t="s">
        <v>59</v>
      </c>
      <c r="F82" s="13">
        <v>2389012</v>
      </c>
      <c r="G82" s="7">
        <f>'posebni dio'!J251</f>
        <v>0</v>
      </c>
      <c r="H82" s="7">
        <f>F82+G82</f>
        <v>2389012</v>
      </c>
      <c r="I82" s="34">
        <f t="shared" si="6"/>
        <v>100</v>
      </c>
    </row>
    <row r="83" spans="1:9" s="59" customFormat="1" ht="12.75" customHeight="1">
      <c r="A83" s="98"/>
      <c r="B83" s="97">
        <v>42</v>
      </c>
      <c r="C83" s="92"/>
      <c r="D83" s="254"/>
      <c r="E83" s="256" t="s">
        <v>22</v>
      </c>
      <c r="F83" s="2">
        <f>F84+F87+F95+F92</f>
        <v>46040477</v>
      </c>
      <c r="G83" s="2">
        <f>G84+G87+G95+G92</f>
        <v>-5521516</v>
      </c>
      <c r="H83" s="2">
        <f>H84+H87+H95+H92</f>
        <v>40518961</v>
      </c>
      <c r="I83" s="248">
        <f t="shared" si="6"/>
        <v>88.007257179372829</v>
      </c>
    </row>
    <row r="84" spans="1:9" s="59" customFormat="1" ht="13.5" customHeight="1">
      <c r="A84" s="98"/>
      <c r="B84" s="92"/>
      <c r="C84" s="97">
        <v>421</v>
      </c>
      <c r="D84" s="254"/>
      <c r="E84" s="154" t="s">
        <v>23</v>
      </c>
      <c r="F84" s="2">
        <f>F85+F86</f>
        <v>31496088</v>
      </c>
      <c r="G84" s="2">
        <f>G85+G86</f>
        <v>-4102081</v>
      </c>
      <c r="H84" s="2">
        <f>H85+H86</f>
        <v>27394007</v>
      </c>
      <c r="I84" s="248">
        <f t="shared" si="6"/>
        <v>86.975903166132881</v>
      </c>
    </row>
    <row r="85" spans="1:9" s="59" customFormat="1" ht="13.5" customHeight="1">
      <c r="A85" s="98"/>
      <c r="B85" s="92"/>
      <c r="C85" s="97"/>
      <c r="D85" s="155" t="s">
        <v>24</v>
      </c>
      <c r="E85" s="156" t="s">
        <v>25</v>
      </c>
      <c r="F85" s="13">
        <v>3508144</v>
      </c>
      <c r="G85" s="13">
        <f>'posebni dio'!J84</f>
        <v>1732863</v>
      </c>
      <c r="H85" s="13">
        <f>F85+G85</f>
        <v>5241007</v>
      </c>
      <c r="I85" s="34">
        <f t="shared" si="6"/>
        <v>149.39543530710256</v>
      </c>
    </row>
    <row r="86" spans="1:9" s="59" customFormat="1" ht="13.5" customHeight="1">
      <c r="A86" s="98"/>
      <c r="B86" s="92"/>
      <c r="C86" s="92"/>
      <c r="D86" s="155" t="s">
        <v>26</v>
      </c>
      <c r="E86" s="156" t="s">
        <v>27</v>
      </c>
      <c r="F86" s="13">
        <v>27987944</v>
      </c>
      <c r="G86" s="7">
        <f>'posebni dio'!J259+'posebni dio'!J271</f>
        <v>-5834944</v>
      </c>
      <c r="H86" s="7">
        <f>F86+G86</f>
        <v>22153000</v>
      </c>
      <c r="I86" s="34">
        <f t="shared" si="6"/>
        <v>79.151937705749305</v>
      </c>
    </row>
    <row r="87" spans="1:9" s="59" customFormat="1">
      <c r="A87" s="98"/>
      <c r="B87" s="92"/>
      <c r="C87" s="97">
        <v>422</v>
      </c>
      <c r="D87" s="254"/>
      <c r="E87" s="154" t="s">
        <v>32</v>
      </c>
      <c r="F87" s="2">
        <f>SUM(F88:F91)</f>
        <v>13349883</v>
      </c>
      <c r="G87" s="2">
        <f>SUM(G88:G91)</f>
        <v>-1419435</v>
      </c>
      <c r="H87" s="2">
        <f>SUM(H88:H91)</f>
        <v>11930448</v>
      </c>
      <c r="I87" s="248">
        <f t="shared" si="6"/>
        <v>89.367434905609286</v>
      </c>
    </row>
    <row r="88" spans="1:9" s="59" customFormat="1">
      <c r="A88" s="98"/>
      <c r="B88" s="92"/>
      <c r="C88" s="92"/>
      <c r="D88" s="103" t="s">
        <v>28</v>
      </c>
      <c r="E88" s="30" t="s">
        <v>29</v>
      </c>
      <c r="F88" s="13">
        <v>603888</v>
      </c>
      <c r="G88" s="7">
        <f>'posebni dio'!J63+'posebni dio'!J71+'posebni dio'!J273</f>
        <v>180565</v>
      </c>
      <c r="H88" s="7">
        <f>F88+G88</f>
        <v>784453</v>
      </c>
      <c r="I88" s="34">
        <f t="shared" si="6"/>
        <v>129.90041199692658</v>
      </c>
    </row>
    <row r="89" spans="1:9" s="59" customFormat="1">
      <c r="A89" s="98"/>
      <c r="B89" s="92"/>
      <c r="C89" s="92"/>
      <c r="D89" s="155" t="s">
        <v>30</v>
      </c>
      <c r="E89" s="156" t="s">
        <v>31</v>
      </c>
      <c r="F89" s="13">
        <v>39817</v>
      </c>
      <c r="G89" s="7">
        <f>'posebni dio'!J64+'posebni dio'!J274</f>
        <v>0</v>
      </c>
      <c r="H89" s="7">
        <f>F89+G89</f>
        <v>39817</v>
      </c>
      <c r="I89" s="34">
        <f t="shared" si="6"/>
        <v>100</v>
      </c>
    </row>
    <row r="90" spans="1:9" s="59" customFormat="1" hidden="1">
      <c r="A90" s="98"/>
      <c r="B90" s="92"/>
      <c r="C90" s="92"/>
      <c r="D90" s="155">
        <v>4224</v>
      </c>
      <c r="E90" s="127" t="s">
        <v>126</v>
      </c>
      <c r="F90" s="13">
        <v>0</v>
      </c>
      <c r="G90" s="13"/>
      <c r="H90" s="13">
        <f>F90+G90</f>
        <v>0</v>
      </c>
      <c r="I90" s="34" t="e">
        <f t="shared" si="6"/>
        <v>#DIV/0!</v>
      </c>
    </row>
    <row r="91" spans="1:9" s="59" customFormat="1">
      <c r="A91" s="98"/>
      <c r="B91" s="92"/>
      <c r="C91" s="92"/>
      <c r="D91" s="155" t="s">
        <v>33</v>
      </c>
      <c r="E91" s="156" t="s">
        <v>1</v>
      </c>
      <c r="F91" s="13">
        <v>12706178</v>
      </c>
      <c r="G91" s="13">
        <f>'posebni dio'!J66+'posebni dio'!J275</f>
        <v>-1600000</v>
      </c>
      <c r="H91" s="13">
        <f>F91+G91</f>
        <v>11106178</v>
      </c>
      <c r="I91" s="34">
        <f t="shared" si="6"/>
        <v>87.407700411563567</v>
      </c>
    </row>
    <row r="92" spans="1:9" s="59" customFormat="1" hidden="1">
      <c r="A92" s="98"/>
      <c r="B92" s="92"/>
      <c r="C92" s="97">
        <v>423</v>
      </c>
      <c r="D92" s="254"/>
      <c r="E92" s="154" t="s">
        <v>34</v>
      </c>
      <c r="F92" s="2">
        <f>SUM(F93:F94)</f>
        <v>0</v>
      </c>
      <c r="G92" s="2">
        <f>SUM(G93:G94)</f>
        <v>0</v>
      </c>
      <c r="H92" s="2">
        <f>SUM(H93:H94)</f>
        <v>0</v>
      </c>
      <c r="I92" s="248" t="e">
        <f t="shared" si="6"/>
        <v>#DIV/0!</v>
      </c>
    </row>
    <row r="93" spans="1:9" s="59" customFormat="1" hidden="1">
      <c r="A93" s="98"/>
      <c r="B93" s="92"/>
      <c r="C93" s="101"/>
      <c r="D93" s="157">
        <v>4231</v>
      </c>
      <c r="E93" s="96" t="s">
        <v>207</v>
      </c>
      <c r="F93" s="13">
        <v>0</v>
      </c>
      <c r="G93" s="13">
        <v>0</v>
      </c>
      <c r="H93" s="13">
        <f>F93+G93</f>
        <v>0</v>
      </c>
      <c r="I93" s="34" t="e">
        <f t="shared" si="6"/>
        <v>#DIV/0!</v>
      </c>
    </row>
    <row r="94" spans="1:9" s="59" customFormat="1" hidden="1">
      <c r="A94" s="98"/>
      <c r="B94" s="92"/>
      <c r="C94" s="92"/>
      <c r="D94" s="156">
        <v>4233</v>
      </c>
      <c r="E94" s="156" t="s">
        <v>183</v>
      </c>
      <c r="F94" s="13">
        <v>0</v>
      </c>
      <c r="G94" s="13">
        <v>0</v>
      </c>
      <c r="H94" s="13">
        <f>F94+G94</f>
        <v>0</v>
      </c>
      <c r="I94" s="34" t="e">
        <f t="shared" si="6"/>
        <v>#DIV/0!</v>
      </c>
    </row>
    <row r="95" spans="1:9" s="59" customFormat="1">
      <c r="A95" s="104"/>
      <c r="B95" s="93"/>
      <c r="C95" s="93">
        <v>426</v>
      </c>
      <c r="D95" s="256"/>
      <c r="E95" s="26" t="s">
        <v>123</v>
      </c>
      <c r="F95" s="2">
        <f>F96</f>
        <v>1194506</v>
      </c>
      <c r="G95" s="2">
        <f>G96</f>
        <v>0</v>
      </c>
      <c r="H95" s="2">
        <f>H96</f>
        <v>1194506</v>
      </c>
      <c r="I95" s="248">
        <f t="shared" si="6"/>
        <v>100</v>
      </c>
    </row>
    <row r="96" spans="1:9" s="59" customFormat="1">
      <c r="A96" s="98"/>
      <c r="B96" s="92"/>
      <c r="C96" s="92"/>
      <c r="D96" s="105">
        <v>4262</v>
      </c>
      <c r="E96" s="1" t="s">
        <v>122</v>
      </c>
      <c r="F96" s="13">
        <v>1194506</v>
      </c>
      <c r="G96" s="13">
        <f>'posebni dio'!J73</f>
        <v>0</v>
      </c>
      <c r="H96" s="13">
        <f>F96+G96</f>
        <v>1194506</v>
      </c>
      <c r="I96" s="34">
        <f t="shared" si="6"/>
        <v>100</v>
      </c>
    </row>
    <row r="97" spans="1:10" s="59" customFormat="1">
      <c r="A97" s="98"/>
      <c r="B97" s="97">
        <v>45</v>
      </c>
      <c r="C97" s="92"/>
      <c r="D97" s="106"/>
      <c r="E97" s="26" t="s">
        <v>35</v>
      </c>
      <c r="F97" s="2">
        <f t="shared" ref="F97:H98" si="8">F98</f>
        <v>39378990</v>
      </c>
      <c r="G97" s="2">
        <f t="shared" si="8"/>
        <v>-2548924</v>
      </c>
      <c r="H97" s="2">
        <f t="shared" si="8"/>
        <v>36830066</v>
      </c>
      <c r="I97" s="248">
        <f t="shared" si="6"/>
        <v>93.527198132811435</v>
      </c>
    </row>
    <row r="98" spans="1:10" s="59" customFormat="1">
      <c r="A98" s="98"/>
      <c r="B98" s="92"/>
      <c r="C98" s="97">
        <v>451</v>
      </c>
      <c r="D98" s="106"/>
      <c r="E98" s="154" t="s">
        <v>0</v>
      </c>
      <c r="F98" s="2">
        <f t="shared" si="8"/>
        <v>39378990</v>
      </c>
      <c r="G98" s="2">
        <f t="shared" si="8"/>
        <v>-2548924</v>
      </c>
      <c r="H98" s="2">
        <f t="shared" si="8"/>
        <v>36830066</v>
      </c>
      <c r="I98" s="248">
        <f t="shared" si="6"/>
        <v>93.527198132811435</v>
      </c>
      <c r="J98" s="61"/>
    </row>
    <row r="99" spans="1:10" s="61" customFormat="1">
      <c r="A99" s="107"/>
      <c r="B99" s="108"/>
      <c r="C99" s="109"/>
      <c r="D99" s="265" t="s">
        <v>36</v>
      </c>
      <c r="E99" s="266" t="s">
        <v>0</v>
      </c>
      <c r="F99" s="267">
        <v>39378990</v>
      </c>
      <c r="G99" s="267">
        <f>'posebni dio'!J229</f>
        <v>-2548924</v>
      </c>
      <c r="H99" s="267">
        <f>F99+G99</f>
        <v>36830066</v>
      </c>
      <c r="I99" s="296">
        <f t="shared" si="6"/>
        <v>93.527198132811435</v>
      </c>
      <c r="J99" s="59"/>
    </row>
    <row r="100" spans="1:10" s="59" customFormat="1">
      <c r="A100" s="110"/>
      <c r="B100" s="110"/>
      <c r="C100" s="110"/>
      <c r="D100" s="110"/>
    </row>
    <row r="101" spans="1:10" s="59" customFormat="1" ht="13.5" customHeight="1">
      <c r="A101" s="110"/>
      <c r="B101" s="110"/>
      <c r="C101" s="110"/>
      <c r="D101" s="110"/>
    </row>
    <row r="102" spans="1:10" s="59" customFormat="1" ht="12.75" customHeight="1">
      <c r="A102" s="110"/>
      <c r="B102" s="110"/>
      <c r="C102" s="110"/>
      <c r="D102" s="110"/>
    </row>
    <row r="103" spans="1:10" s="59" customFormat="1" ht="12.75" customHeight="1">
      <c r="A103" s="110"/>
      <c r="B103" s="110"/>
      <c r="C103" s="110"/>
      <c r="D103" s="110"/>
    </row>
    <row r="104" spans="1:10" s="59" customFormat="1">
      <c r="A104" s="110"/>
      <c r="B104" s="110"/>
      <c r="C104" s="110"/>
      <c r="D104" s="110"/>
    </row>
    <row r="105" spans="1:10" s="59" customFormat="1">
      <c r="A105" s="110"/>
      <c r="B105" s="110"/>
      <c r="C105" s="110"/>
      <c r="D105" s="110"/>
    </row>
    <row r="106" spans="1:10" s="59" customFormat="1">
      <c r="A106" s="110"/>
      <c r="B106" s="110"/>
      <c r="C106" s="110"/>
      <c r="D106" s="110"/>
    </row>
    <row r="107" spans="1:10" s="59" customFormat="1">
      <c r="A107" s="110"/>
      <c r="B107" s="110"/>
      <c r="C107" s="110"/>
      <c r="D107" s="110"/>
    </row>
    <row r="108" spans="1:10" s="59" customFormat="1">
      <c r="A108" s="110"/>
      <c r="B108" s="110"/>
      <c r="C108" s="110"/>
      <c r="D108" s="110"/>
    </row>
    <row r="109" spans="1:10" s="59" customFormat="1">
      <c r="A109" s="110"/>
      <c r="B109" s="110"/>
      <c r="C109" s="110"/>
      <c r="D109" s="110"/>
    </row>
    <row r="110" spans="1:10" s="59" customFormat="1">
      <c r="A110" s="110"/>
      <c r="B110" s="110"/>
      <c r="C110" s="110"/>
      <c r="D110" s="110"/>
    </row>
    <row r="111" spans="1:10" s="59" customFormat="1">
      <c r="A111" s="110"/>
      <c r="B111" s="110"/>
      <c r="C111" s="110"/>
      <c r="D111" s="110"/>
    </row>
    <row r="112" spans="1:10" s="59" customFormat="1">
      <c r="A112" s="110"/>
      <c r="B112" s="110"/>
      <c r="C112" s="110"/>
      <c r="D112" s="110"/>
    </row>
    <row r="113" spans="1:4" s="59" customFormat="1">
      <c r="A113" s="110"/>
      <c r="B113" s="110"/>
      <c r="C113" s="110"/>
      <c r="D113" s="110"/>
    </row>
    <row r="114" spans="1:4" s="59" customFormat="1">
      <c r="A114" s="110"/>
      <c r="B114" s="110"/>
      <c r="C114" s="110"/>
      <c r="D114" s="110"/>
    </row>
    <row r="115" spans="1:4" s="59" customFormat="1">
      <c r="A115" s="110"/>
      <c r="B115" s="110"/>
      <c r="C115" s="110"/>
      <c r="D115" s="110"/>
    </row>
    <row r="116" spans="1:4" s="59" customFormat="1">
      <c r="A116" s="110"/>
      <c r="B116" s="110"/>
      <c r="C116" s="110"/>
      <c r="D116" s="110"/>
    </row>
    <row r="117" spans="1:4" s="59" customFormat="1">
      <c r="A117" s="110"/>
      <c r="B117" s="110"/>
      <c r="C117" s="110"/>
      <c r="D117" s="110"/>
    </row>
    <row r="118" spans="1:4" s="59" customFormat="1">
      <c r="A118" s="110"/>
      <c r="B118" s="110"/>
      <c r="C118" s="110"/>
      <c r="D118" s="110"/>
    </row>
    <row r="119" spans="1:4" s="59" customFormat="1">
      <c r="A119" s="110"/>
      <c r="B119" s="110"/>
      <c r="C119" s="110"/>
      <c r="D119" s="110"/>
    </row>
    <row r="120" spans="1:4" s="59" customFormat="1">
      <c r="A120" s="110"/>
      <c r="B120" s="110"/>
      <c r="C120" s="110"/>
      <c r="D120" s="110"/>
    </row>
    <row r="121" spans="1:4" s="59" customFormat="1">
      <c r="A121" s="110"/>
      <c r="B121" s="110"/>
      <c r="C121" s="110"/>
      <c r="D121" s="110"/>
    </row>
    <row r="122" spans="1:4" s="59" customFormat="1">
      <c r="A122" s="110"/>
      <c r="B122" s="110"/>
      <c r="C122" s="110"/>
      <c r="D122" s="110"/>
    </row>
    <row r="123" spans="1:4" s="59" customFormat="1">
      <c r="A123" s="110"/>
      <c r="B123" s="110"/>
      <c r="C123" s="110"/>
      <c r="D123" s="110"/>
    </row>
    <row r="124" spans="1:4" s="59" customFormat="1">
      <c r="A124" s="110"/>
      <c r="B124" s="110"/>
      <c r="C124" s="110"/>
      <c r="D124" s="110"/>
    </row>
    <row r="125" spans="1:4" s="59" customFormat="1">
      <c r="A125" s="110"/>
      <c r="B125" s="110"/>
      <c r="C125" s="110"/>
      <c r="D125" s="110"/>
    </row>
    <row r="126" spans="1:4" s="59" customFormat="1">
      <c r="A126" s="110"/>
      <c r="B126" s="110"/>
      <c r="C126" s="110"/>
      <c r="D126" s="110"/>
    </row>
    <row r="127" spans="1:4" s="59" customFormat="1">
      <c r="A127" s="110"/>
      <c r="B127" s="110"/>
      <c r="C127" s="110"/>
      <c r="D127" s="110"/>
    </row>
    <row r="128" spans="1:4" s="59" customFormat="1">
      <c r="A128" s="110"/>
      <c r="B128" s="110"/>
      <c r="C128" s="110"/>
      <c r="D128" s="110"/>
    </row>
    <row r="129" spans="1:4" s="59" customFormat="1">
      <c r="A129" s="110"/>
      <c r="B129" s="110"/>
      <c r="C129" s="110"/>
      <c r="D129" s="110"/>
    </row>
    <row r="130" spans="1:4" s="59" customFormat="1">
      <c r="A130" s="110"/>
      <c r="B130" s="110"/>
      <c r="C130" s="110"/>
      <c r="D130" s="110"/>
    </row>
    <row r="131" spans="1:4" s="59" customFormat="1">
      <c r="A131" s="110"/>
      <c r="B131" s="110"/>
      <c r="C131" s="110"/>
      <c r="D131" s="110"/>
    </row>
    <row r="132" spans="1:4" s="59" customFormat="1">
      <c r="A132" s="110"/>
      <c r="B132" s="110"/>
      <c r="C132" s="110"/>
      <c r="D132" s="110"/>
    </row>
    <row r="133" spans="1:4" s="59" customFormat="1">
      <c r="A133" s="110"/>
      <c r="B133" s="110"/>
      <c r="C133" s="110"/>
      <c r="D133" s="110"/>
    </row>
    <row r="134" spans="1:4" s="59" customFormat="1">
      <c r="A134" s="110"/>
      <c r="B134" s="110"/>
      <c r="C134" s="110"/>
      <c r="D134" s="110"/>
    </row>
    <row r="135" spans="1:4" s="59" customFormat="1">
      <c r="A135" s="110"/>
      <c r="B135" s="110"/>
      <c r="C135" s="110"/>
      <c r="D135" s="110"/>
    </row>
    <row r="136" spans="1:4" s="59" customFormat="1">
      <c r="A136" s="110"/>
      <c r="B136" s="110"/>
      <c r="C136" s="110"/>
      <c r="D136" s="110"/>
    </row>
    <row r="137" spans="1:4" s="59" customFormat="1">
      <c r="A137" s="110"/>
      <c r="B137" s="110"/>
      <c r="C137" s="110"/>
      <c r="D137" s="110"/>
    </row>
    <row r="138" spans="1:4" s="59" customFormat="1">
      <c r="A138" s="110"/>
      <c r="B138" s="110"/>
      <c r="C138" s="110"/>
      <c r="D138" s="110"/>
    </row>
    <row r="139" spans="1:4" s="59" customFormat="1">
      <c r="A139" s="110"/>
      <c r="B139" s="110"/>
      <c r="C139" s="110"/>
      <c r="D139" s="110"/>
    </row>
    <row r="140" spans="1:4" s="59" customFormat="1">
      <c r="A140" s="110"/>
      <c r="B140" s="110"/>
      <c r="C140" s="110"/>
      <c r="D140" s="110"/>
    </row>
    <row r="141" spans="1:4" s="59" customFormat="1">
      <c r="A141" s="110"/>
      <c r="B141" s="110"/>
      <c r="C141" s="110"/>
      <c r="D141" s="110"/>
    </row>
    <row r="142" spans="1:4" s="59" customFormat="1">
      <c r="A142" s="110"/>
      <c r="B142" s="110"/>
      <c r="C142" s="110"/>
      <c r="D142" s="110"/>
    </row>
    <row r="143" spans="1:4" s="59" customFormat="1">
      <c r="A143" s="110"/>
      <c r="B143" s="110"/>
      <c r="C143" s="110"/>
      <c r="D143" s="110"/>
    </row>
    <row r="144" spans="1:4" s="59" customFormat="1">
      <c r="A144" s="110"/>
      <c r="B144" s="110"/>
      <c r="C144" s="110"/>
      <c r="D144" s="110"/>
    </row>
    <row r="145" spans="1:4" s="59" customFormat="1">
      <c r="A145" s="110"/>
      <c r="B145" s="110"/>
      <c r="C145" s="110"/>
      <c r="D145" s="110"/>
    </row>
    <row r="146" spans="1:4" s="59" customFormat="1">
      <c r="A146" s="110"/>
      <c r="B146" s="110"/>
      <c r="C146" s="110"/>
      <c r="D146" s="110"/>
    </row>
    <row r="147" spans="1:4" s="59" customFormat="1">
      <c r="A147" s="110"/>
      <c r="B147" s="110"/>
      <c r="C147" s="110"/>
      <c r="D147" s="110"/>
    </row>
    <row r="148" spans="1:4" s="59" customFormat="1">
      <c r="A148" s="110"/>
      <c r="B148" s="110"/>
      <c r="C148" s="110"/>
      <c r="D148" s="110"/>
    </row>
    <row r="149" spans="1:4" s="59" customFormat="1">
      <c r="A149" s="110"/>
      <c r="B149" s="110"/>
      <c r="C149" s="110"/>
      <c r="D149" s="110"/>
    </row>
    <row r="150" spans="1:4" s="59" customFormat="1">
      <c r="A150" s="110"/>
      <c r="B150" s="110"/>
      <c r="C150" s="110"/>
      <c r="D150" s="110"/>
    </row>
    <row r="151" spans="1:4" s="59" customFormat="1">
      <c r="A151" s="110"/>
      <c r="B151" s="110"/>
      <c r="C151" s="110"/>
      <c r="D151" s="110"/>
    </row>
    <row r="152" spans="1:4" s="59" customFormat="1">
      <c r="A152" s="110"/>
      <c r="B152" s="110"/>
      <c r="C152" s="110"/>
      <c r="D152" s="110"/>
    </row>
    <row r="153" spans="1:4" s="59" customFormat="1">
      <c r="A153" s="110"/>
      <c r="B153" s="110"/>
      <c r="C153" s="110"/>
      <c r="D153" s="110"/>
    </row>
    <row r="154" spans="1:4" s="59" customFormat="1">
      <c r="A154" s="110"/>
      <c r="B154" s="110"/>
      <c r="C154" s="110"/>
      <c r="D154" s="110"/>
    </row>
    <row r="155" spans="1:4" s="59" customFormat="1">
      <c r="A155" s="110"/>
      <c r="B155" s="110"/>
      <c r="C155" s="110"/>
      <c r="D155" s="110"/>
    </row>
    <row r="156" spans="1:4" s="59" customFormat="1">
      <c r="A156" s="110"/>
      <c r="B156" s="110"/>
      <c r="C156" s="110"/>
      <c r="D156" s="110"/>
    </row>
    <row r="157" spans="1:4" s="59" customFormat="1">
      <c r="A157" s="110"/>
      <c r="B157" s="110"/>
      <c r="C157" s="110"/>
      <c r="D157" s="110"/>
    </row>
    <row r="158" spans="1:4" s="59" customFormat="1">
      <c r="A158" s="110"/>
      <c r="B158" s="110"/>
      <c r="C158" s="110"/>
      <c r="D158" s="110"/>
    </row>
    <row r="159" spans="1:4" s="59" customFormat="1">
      <c r="A159" s="110"/>
      <c r="B159" s="110"/>
      <c r="C159" s="110"/>
      <c r="D159" s="110"/>
    </row>
    <row r="160" spans="1:4" s="59" customFormat="1">
      <c r="A160" s="110"/>
      <c r="B160" s="110"/>
      <c r="C160" s="110"/>
      <c r="D160" s="110"/>
    </row>
    <row r="161" spans="1:4" s="59" customFormat="1">
      <c r="A161" s="110"/>
      <c r="B161" s="110"/>
      <c r="C161" s="110"/>
      <c r="D161" s="110"/>
    </row>
    <row r="162" spans="1:4" s="59" customFormat="1">
      <c r="A162" s="110"/>
      <c r="B162" s="110"/>
      <c r="C162" s="110"/>
      <c r="D162" s="110"/>
    </row>
    <row r="163" spans="1:4" s="59" customFormat="1">
      <c r="A163" s="110"/>
      <c r="B163" s="110"/>
      <c r="C163" s="110"/>
      <c r="D163" s="110"/>
    </row>
    <row r="164" spans="1:4" s="59" customFormat="1">
      <c r="A164" s="110"/>
      <c r="B164" s="110"/>
      <c r="C164" s="110"/>
      <c r="D164" s="110"/>
    </row>
    <row r="165" spans="1:4" s="59" customFormat="1">
      <c r="A165" s="110"/>
      <c r="B165" s="110"/>
      <c r="C165" s="110"/>
      <c r="D165" s="110"/>
    </row>
    <row r="166" spans="1:4" s="59" customFormat="1">
      <c r="A166" s="110"/>
      <c r="B166" s="110"/>
      <c r="C166" s="110"/>
      <c r="D166" s="110"/>
    </row>
    <row r="167" spans="1:4" s="59" customFormat="1">
      <c r="A167" s="110"/>
      <c r="B167" s="110"/>
      <c r="C167" s="110"/>
      <c r="D167" s="110"/>
    </row>
    <row r="168" spans="1:4" s="59" customFormat="1">
      <c r="A168" s="110"/>
      <c r="B168" s="110"/>
      <c r="C168" s="110"/>
      <c r="D168" s="110"/>
    </row>
    <row r="169" spans="1:4" s="59" customFormat="1">
      <c r="A169" s="110"/>
      <c r="B169" s="110"/>
      <c r="C169" s="110"/>
      <c r="D169" s="110"/>
    </row>
    <row r="170" spans="1:4" s="59" customFormat="1">
      <c r="A170" s="110"/>
      <c r="B170" s="110"/>
      <c r="C170" s="110"/>
      <c r="D170" s="110"/>
    </row>
    <row r="171" spans="1:4" s="59" customFormat="1">
      <c r="A171" s="110"/>
      <c r="B171" s="110"/>
      <c r="C171" s="110"/>
      <c r="D171" s="110"/>
    </row>
    <row r="172" spans="1:4" s="59" customFormat="1">
      <c r="A172" s="110"/>
      <c r="B172" s="110"/>
      <c r="C172" s="110"/>
      <c r="D172" s="110"/>
    </row>
    <row r="173" spans="1:4" s="59" customFormat="1">
      <c r="A173" s="110"/>
      <c r="B173" s="110"/>
      <c r="C173" s="110"/>
      <c r="D173" s="110"/>
    </row>
    <row r="174" spans="1:4" s="59" customFormat="1">
      <c r="A174" s="110"/>
      <c r="B174" s="110"/>
      <c r="C174" s="110"/>
      <c r="D174" s="110"/>
    </row>
    <row r="175" spans="1:4" s="59" customFormat="1">
      <c r="A175" s="110"/>
      <c r="B175" s="110"/>
      <c r="C175" s="110"/>
      <c r="D175" s="110"/>
    </row>
    <row r="176" spans="1:4" s="59" customFormat="1">
      <c r="A176" s="110"/>
      <c r="B176" s="110"/>
      <c r="C176" s="110"/>
      <c r="D176" s="110"/>
    </row>
    <row r="177" spans="1:4" s="59" customFormat="1">
      <c r="A177" s="110"/>
      <c r="B177" s="110"/>
      <c r="C177" s="110"/>
      <c r="D177" s="110"/>
    </row>
    <row r="178" spans="1:4" s="59" customFormat="1">
      <c r="A178" s="110"/>
      <c r="B178" s="110"/>
      <c r="C178" s="110"/>
      <c r="D178" s="110"/>
    </row>
    <row r="179" spans="1:4" s="59" customFormat="1">
      <c r="A179" s="110"/>
      <c r="B179" s="110"/>
      <c r="C179" s="110"/>
      <c r="D179" s="110"/>
    </row>
    <row r="180" spans="1:4" s="59" customFormat="1">
      <c r="A180" s="110"/>
      <c r="B180" s="110"/>
      <c r="C180" s="110"/>
      <c r="D180" s="110"/>
    </row>
    <row r="181" spans="1:4" s="59" customFormat="1">
      <c r="A181" s="110"/>
      <c r="B181" s="110"/>
      <c r="C181" s="110"/>
      <c r="D181" s="110"/>
    </row>
    <row r="182" spans="1:4" s="59" customFormat="1">
      <c r="A182" s="110"/>
      <c r="B182" s="110"/>
      <c r="C182" s="110"/>
      <c r="D182" s="110"/>
    </row>
    <row r="183" spans="1:4" s="59" customFormat="1">
      <c r="A183" s="110"/>
      <c r="B183" s="110"/>
      <c r="C183" s="110"/>
      <c r="D183" s="110"/>
    </row>
    <row r="184" spans="1:4" s="59" customFormat="1">
      <c r="A184" s="110"/>
      <c r="B184" s="110"/>
      <c r="C184" s="110"/>
      <c r="D184" s="110"/>
    </row>
    <row r="185" spans="1:4" s="59" customFormat="1">
      <c r="A185" s="110"/>
      <c r="B185" s="110"/>
      <c r="C185" s="110"/>
      <c r="D185" s="110"/>
    </row>
    <row r="186" spans="1:4" s="59" customFormat="1">
      <c r="A186" s="110"/>
      <c r="B186" s="110"/>
      <c r="C186" s="110"/>
      <c r="D186" s="110"/>
    </row>
    <row r="187" spans="1:4" s="59" customFormat="1">
      <c r="A187" s="110"/>
      <c r="B187" s="110"/>
      <c r="C187" s="110"/>
      <c r="D187" s="110"/>
    </row>
    <row r="188" spans="1:4" s="59" customFormat="1">
      <c r="A188" s="110"/>
      <c r="B188" s="110"/>
      <c r="C188" s="110"/>
      <c r="D188" s="110"/>
    </row>
    <row r="189" spans="1:4" s="59" customFormat="1">
      <c r="A189" s="110"/>
      <c r="B189" s="110"/>
      <c r="C189" s="110"/>
      <c r="D189" s="110"/>
    </row>
    <row r="190" spans="1:4" s="59" customFormat="1">
      <c r="A190" s="110"/>
      <c r="B190" s="110"/>
      <c r="C190" s="110"/>
      <c r="D190" s="110"/>
    </row>
    <row r="191" spans="1:4" s="59" customFormat="1">
      <c r="A191" s="110"/>
      <c r="B191" s="110"/>
      <c r="C191" s="110"/>
      <c r="D191" s="110"/>
    </row>
    <row r="192" spans="1:4" s="59" customFormat="1">
      <c r="A192" s="110"/>
      <c r="B192" s="110"/>
      <c r="C192" s="110"/>
      <c r="D192" s="110"/>
    </row>
    <row r="193" spans="1:4" s="59" customFormat="1">
      <c r="A193" s="110"/>
      <c r="B193" s="110"/>
      <c r="C193" s="110"/>
      <c r="D193" s="110"/>
    </row>
    <row r="194" spans="1:4" s="59" customFormat="1">
      <c r="A194" s="110"/>
      <c r="B194" s="110"/>
      <c r="C194" s="110"/>
      <c r="D194" s="110"/>
    </row>
    <row r="195" spans="1:4" s="59" customFormat="1">
      <c r="A195" s="110"/>
      <c r="B195" s="110"/>
      <c r="C195" s="110"/>
      <c r="D195" s="110"/>
    </row>
    <row r="196" spans="1:4" s="59" customFormat="1">
      <c r="A196" s="110"/>
      <c r="B196" s="110"/>
      <c r="C196" s="110"/>
      <c r="D196" s="110"/>
    </row>
    <row r="197" spans="1:4" s="59" customFormat="1">
      <c r="A197" s="110"/>
      <c r="B197" s="110"/>
      <c r="C197" s="110"/>
      <c r="D197" s="110"/>
    </row>
    <row r="198" spans="1:4" s="59" customFormat="1">
      <c r="A198" s="110"/>
      <c r="B198" s="110"/>
      <c r="C198" s="110"/>
      <c r="D198" s="110"/>
    </row>
    <row r="199" spans="1:4" s="59" customFormat="1">
      <c r="A199" s="110"/>
      <c r="B199" s="110"/>
      <c r="C199" s="110"/>
      <c r="D199" s="110"/>
    </row>
    <row r="200" spans="1:4" s="59" customFormat="1">
      <c r="A200" s="110"/>
      <c r="B200" s="110"/>
      <c r="C200" s="110"/>
      <c r="D200" s="110"/>
    </row>
    <row r="201" spans="1:4" s="59" customFormat="1">
      <c r="A201" s="110"/>
      <c r="B201" s="110"/>
      <c r="C201" s="110"/>
      <c r="D201" s="110"/>
    </row>
    <row r="202" spans="1:4" s="59" customFormat="1">
      <c r="A202" s="110"/>
      <c r="B202" s="110"/>
      <c r="C202" s="110"/>
      <c r="D202" s="110"/>
    </row>
    <row r="203" spans="1:4" s="59" customFormat="1">
      <c r="A203" s="110"/>
      <c r="B203" s="110"/>
      <c r="C203" s="110"/>
      <c r="D203" s="110"/>
    </row>
    <row r="204" spans="1:4" s="59" customFormat="1">
      <c r="A204" s="110"/>
      <c r="B204" s="110"/>
      <c r="C204" s="110"/>
      <c r="D204" s="110"/>
    </row>
    <row r="205" spans="1:4" s="59" customFormat="1">
      <c r="A205" s="110"/>
      <c r="B205" s="110"/>
      <c r="C205" s="110"/>
      <c r="D205" s="110"/>
    </row>
    <row r="206" spans="1:4" s="59" customFormat="1">
      <c r="A206" s="110"/>
      <c r="B206" s="110"/>
      <c r="C206" s="110"/>
      <c r="D206" s="110"/>
    </row>
    <row r="207" spans="1:4" s="59" customFormat="1">
      <c r="A207" s="110"/>
      <c r="B207" s="110"/>
      <c r="C207" s="110"/>
      <c r="D207" s="110"/>
    </row>
    <row r="208" spans="1:4" s="59" customFormat="1">
      <c r="A208" s="110"/>
      <c r="B208" s="110"/>
      <c r="C208" s="110"/>
      <c r="D208" s="110"/>
    </row>
    <row r="209" spans="1:4" s="59" customFormat="1">
      <c r="A209" s="110"/>
      <c r="B209" s="110"/>
      <c r="C209" s="110"/>
      <c r="D209" s="110"/>
    </row>
    <row r="210" spans="1:4" s="59" customFormat="1">
      <c r="A210" s="110"/>
      <c r="B210" s="110"/>
      <c r="C210" s="110"/>
      <c r="D210" s="110"/>
    </row>
    <row r="211" spans="1:4" s="59" customFormat="1">
      <c r="A211" s="110"/>
      <c r="B211" s="110"/>
      <c r="C211" s="110"/>
      <c r="D211" s="110"/>
    </row>
    <row r="212" spans="1:4" s="59" customFormat="1">
      <c r="A212" s="110"/>
      <c r="B212" s="110"/>
      <c r="C212" s="110"/>
      <c r="D212" s="110"/>
    </row>
    <row r="213" spans="1:4" s="59" customFormat="1">
      <c r="A213" s="110"/>
      <c r="B213" s="110"/>
      <c r="C213" s="110"/>
      <c r="D213" s="110"/>
    </row>
    <row r="214" spans="1:4" s="59" customFormat="1">
      <c r="A214" s="110"/>
      <c r="B214" s="110"/>
      <c r="C214" s="110"/>
      <c r="D214" s="110"/>
    </row>
    <row r="215" spans="1:4" s="59" customFormat="1">
      <c r="A215" s="110"/>
      <c r="B215" s="110"/>
      <c r="C215" s="110"/>
      <c r="D215" s="110"/>
    </row>
    <row r="216" spans="1:4" s="59" customFormat="1">
      <c r="A216" s="110"/>
      <c r="B216" s="110"/>
      <c r="C216" s="110"/>
      <c r="D216" s="110"/>
    </row>
    <row r="217" spans="1:4" s="59" customFormat="1">
      <c r="A217" s="110"/>
      <c r="B217" s="110"/>
      <c r="C217" s="110"/>
      <c r="D217" s="110"/>
    </row>
    <row r="218" spans="1:4" s="59" customFormat="1">
      <c r="A218" s="110"/>
      <c r="B218" s="110"/>
      <c r="C218" s="110"/>
      <c r="D218" s="110"/>
    </row>
    <row r="219" spans="1:4" s="59" customFormat="1">
      <c r="A219" s="110"/>
      <c r="B219" s="110"/>
      <c r="C219" s="110"/>
      <c r="D219" s="110"/>
    </row>
    <row r="220" spans="1:4" s="59" customFormat="1">
      <c r="A220" s="110"/>
      <c r="B220" s="110"/>
      <c r="C220" s="110"/>
      <c r="D220" s="110"/>
    </row>
    <row r="221" spans="1:4" s="59" customFormat="1">
      <c r="A221" s="110"/>
      <c r="B221" s="110"/>
      <c r="C221" s="110"/>
      <c r="D221" s="110"/>
    </row>
    <row r="222" spans="1:4" s="59" customFormat="1">
      <c r="A222" s="110"/>
      <c r="B222" s="110"/>
      <c r="C222" s="110"/>
      <c r="D222" s="110"/>
    </row>
    <row r="223" spans="1:4" s="59" customFormat="1">
      <c r="A223" s="110"/>
      <c r="B223" s="110"/>
      <c r="C223" s="110"/>
      <c r="D223" s="110"/>
    </row>
    <row r="224" spans="1:4" s="59" customFormat="1">
      <c r="A224" s="110"/>
      <c r="B224" s="110"/>
      <c r="C224" s="110"/>
      <c r="D224" s="110"/>
    </row>
    <row r="225" spans="1:4" s="59" customFormat="1">
      <c r="A225" s="110"/>
      <c r="B225" s="110"/>
      <c r="C225" s="110"/>
      <c r="D225" s="110"/>
    </row>
    <row r="226" spans="1:4" s="59" customFormat="1">
      <c r="A226" s="110"/>
      <c r="B226" s="110"/>
      <c r="C226" s="110"/>
      <c r="D226" s="110"/>
    </row>
    <row r="227" spans="1:4" s="59" customFormat="1">
      <c r="A227" s="110"/>
      <c r="B227" s="110"/>
      <c r="C227" s="110"/>
      <c r="D227" s="110"/>
    </row>
    <row r="228" spans="1:4" s="59" customFormat="1">
      <c r="A228" s="110"/>
      <c r="B228" s="110"/>
      <c r="C228" s="110"/>
      <c r="D228" s="110"/>
    </row>
    <row r="229" spans="1:4" s="59" customFormat="1">
      <c r="A229" s="110"/>
      <c r="B229" s="110"/>
      <c r="C229" s="110"/>
      <c r="D229" s="110"/>
    </row>
    <row r="230" spans="1:4" s="59" customFormat="1">
      <c r="A230" s="110"/>
      <c r="B230" s="110"/>
      <c r="C230" s="110"/>
      <c r="D230" s="110"/>
    </row>
    <row r="231" spans="1:4" s="59" customFormat="1">
      <c r="A231" s="110"/>
      <c r="B231" s="110"/>
      <c r="C231" s="110"/>
      <c r="D231" s="110"/>
    </row>
    <row r="232" spans="1:4" s="59" customFormat="1">
      <c r="A232" s="110"/>
      <c r="B232" s="110"/>
      <c r="C232" s="110"/>
      <c r="D232" s="110"/>
    </row>
    <row r="233" spans="1:4" s="59" customFormat="1">
      <c r="A233" s="110"/>
      <c r="B233" s="110"/>
      <c r="C233" s="110"/>
      <c r="D233" s="110"/>
    </row>
    <row r="234" spans="1:4" s="59" customFormat="1">
      <c r="A234" s="110"/>
      <c r="B234" s="110"/>
      <c r="C234" s="110"/>
      <c r="D234" s="110"/>
    </row>
    <row r="235" spans="1:4" s="59" customFormat="1">
      <c r="A235" s="110"/>
      <c r="B235" s="110"/>
      <c r="C235" s="110"/>
      <c r="D235" s="110"/>
    </row>
    <row r="236" spans="1:4" s="59" customFormat="1">
      <c r="A236" s="110"/>
      <c r="B236" s="110"/>
      <c r="C236" s="110"/>
      <c r="D236" s="110"/>
    </row>
    <row r="237" spans="1:4" s="59" customFormat="1">
      <c r="A237" s="110"/>
      <c r="B237" s="110"/>
      <c r="C237" s="110"/>
      <c r="D237" s="110"/>
    </row>
    <row r="238" spans="1:4" s="59" customFormat="1">
      <c r="A238" s="110"/>
      <c r="B238" s="110"/>
      <c r="C238" s="110"/>
      <c r="D238" s="110"/>
    </row>
    <row r="239" spans="1:4" s="59" customFormat="1">
      <c r="A239" s="110"/>
      <c r="B239" s="110"/>
      <c r="C239" s="110"/>
      <c r="D239" s="110"/>
    </row>
    <row r="240" spans="1:4" s="59" customFormat="1">
      <c r="A240" s="110"/>
      <c r="B240" s="110"/>
      <c r="C240" s="110"/>
      <c r="D240" s="110"/>
    </row>
    <row r="241" spans="1:4" s="59" customFormat="1">
      <c r="A241" s="110"/>
      <c r="B241" s="110"/>
      <c r="C241" s="110"/>
      <c r="D241" s="110"/>
    </row>
    <row r="242" spans="1:4" s="59" customFormat="1">
      <c r="A242" s="110"/>
      <c r="B242" s="110"/>
      <c r="C242" s="110"/>
      <c r="D242" s="110"/>
    </row>
    <row r="243" spans="1:4" s="59" customFormat="1">
      <c r="A243" s="110"/>
      <c r="B243" s="110"/>
      <c r="C243" s="110"/>
      <c r="D243" s="110"/>
    </row>
    <row r="244" spans="1:4" s="59" customFormat="1">
      <c r="A244" s="110"/>
      <c r="B244" s="110"/>
      <c r="C244" s="110"/>
      <c r="D244" s="110"/>
    </row>
    <row r="245" spans="1:4" s="59" customFormat="1">
      <c r="A245" s="110"/>
      <c r="B245" s="110"/>
      <c r="C245" s="110"/>
      <c r="D245" s="110"/>
    </row>
    <row r="246" spans="1:4" s="59" customFormat="1">
      <c r="A246" s="110"/>
      <c r="B246" s="110"/>
      <c r="C246" s="110"/>
      <c r="D246" s="110"/>
    </row>
    <row r="247" spans="1:4" s="59" customFormat="1">
      <c r="A247" s="110"/>
      <c r="B247" s="110"/>
      <c r="C247" s="110"/>
      <c r="D247" s="110"/>
    </row>
    <row r="248" spans="1:4" s="59" customFormat="1">
      <c r="A248" s="110"/>
      <c r="B248" s="110"/>
      <c r="C248" s="110"/>
      <c r="D248" s="110"/>
    </row>
    <row r="249" spans="1:4" s="59" customFormat="1">
      <c r="A249" s="110"/>
      <c r="B249" s="110"/>
      <c r="C249" s="110"/>
      <c r="D249" s="110"/>
    </row>
    <row r="250" spans="1:4" s="59" customFormat="1">
      <c r="A250" s="110"/>
      <c r="B250" s="110"/>
      <c r="C250" s="110"/>
      <c r="D250" s="110"/>
    </row>
    <row r="251" spans="1:4" s="59" customFormat="1">
      <c r="A251" s="110"/>
      <c r="B251" s="110"/>
      <c r="C251" s="110"/>
      <c r="D251" s="110"/>
    </row>
    <row r="252" spans="1:4" s="59" customFormat="1">
      <c r="A252" s="110"/>
      <c r="B252" s="110"/>
      <c r="C252" s="110"/>
      <c r="D252" s="110"/>
    </row>
    <row r="253" spans="1:4" s="59" customFormat="1">
      <c r="A253" s="110"/>
      <c r="B253" s="110"/>
      <c r="C253" s="110"/>
      <c r="D253" s="110"/>
    </row>
    <row r="254" spans="1:4" s="59" customFormat="1">
      <c r="A254" s="110"/>
      <c r="B254" s="110"/>
      <c r="C254" s="110"/>
      <c r="D254" s="110"/>
    </row>
    <row r="255" spans="1:4" s="59" customFormat="1">
      <c r="A255" s="110"/>
      <c r="B255" s="110"/>
      <c r="C255" s="110"/>
      <c r="D255" s="110"/>
    </row>
    <row r="256" spans="1:4" s="59" customFormat="1">
      <c r="A256" s="110"/>
      <c r="B256" s="110"/>
      <c r="C256" s="110"/>
      <c r="D256" s="110"/>
    </row>
    <row r="257" spans="1:4" s="59" customFormat="1">
      <c r="A257" s="110"/>
      <c r="B257" s="110"/>
      <c r="C257" s="110"/>
      <c r="D257" s="110"/>
    </row>
    <row r="258" spans="1:4" s="59" customFormat="1">
      <c r="A258" s="110"/>
      <c r="B258" s="110"/>
      <c r="C258" s="110"/>
      <c r="D258" s="110"/>
    </row>
    <row r="259" spans="1:4" s="59" customFormat="1">
      <c r="A259" s="110"/>
      <c r="B259" s="110"/>
      <c r="C259" s="110"/>
      <c r="D259" s="110"/>
    </row>
    <row r="260" spans="1:4" s="59" customFormat="1">
      <c r="A260" s="110"/>
      <c r="B260" s="110"/>
      <c r="C260" s="110"/>
      <c r="D260" s="110"/>
    </row>
    <row r="261" spans="1:4" s="59" customFormat="1">
      <c r="A261" s="110"/>
      <c r="B261" s="110"/>
      <c r="C261" s="110"/>
      <c r="D261" s="110"/>
    </row>
    <row r="262" spans="1:4" s="59" customFormat="1">
      <c r="A262" s="110"/>
      <c r="B262" s="110"/>
      <c r="C262" s="110"/>
      <c r="D262" s="110"/>
    </row>
    <row r="263" spans="1:4" s="59" customFormat="1">
      <c r="A263" s="110"/>
      <c r="B263" s="110"/>
      <c r="C263" s="110"/>
      <c r="D263" s="110"/>
    </row>
    <row r="264" spans="1:4" s="59" customFormat="1">
      <c r="A264" s="110"/>
      <c r="B264" s="110"/>
      <c r="C264" s="110"/>
      <c r="D264" s="110"/>
    </row>
    <row r="265" spans="1:4" s="59" customFormat="1">
      <c r="A265" s="110"/>
      <c r="B265" s="110"/>
      <c r="C265" s="110"/>
      <c r="D265" s="110"/>
    </row>
    <row r="266" spans="1:4" s="59" customFormat="1">
      <c r="A266" s="110"/>
      <c r="B266" s="110"/>
      <c r="C266" s="110"/>
      <c r="D266" s="110"/>
    </row>
    <row r="267" spans="1:4" s="59" customFormat="1">
      <c r="A267" s="110"/>
      <c r="B267" s="110"/>
      <c r="C267" s="110"/>
      <c r="D267" s="110"/>
    </row>
    <row r="268" spans="1:4" s="59" customFormat="1">
      <c r="A268" s="110"/>
      <c r="B268" s="110"/>
      <c r="C268" s="110"/>
      <c r="D268" s="110"/>
    </row>
    <row r="269" spans="1:4" s="59" customFormat="1">
      <c r="A269" s="110"/>
      <c r="B269" s="110"/>
      <c r="C269" s="110"/>
      <c r="D269" s="110"/>
    </row>
    <row r="270" spans="1:4" s="59" customFormat="1">
      <c r="A270" s="110"/>
      <c r="B270" s="110"/>
      <c r="C270" s="110"/>
      <c r="D270" s="110"/>
    </row>
    <row r="271" spans="1:4" s="59" customFormat="1">
      <c r="A271" s="110"/>
      <c r="B271" s="110"/>
      <c r="C271" s="110"/>
      <c r="D271" s="110"/>
    </row>
    <row r="272" spans="1:4" s="59" customFormat="1">
      <c r="A272" s="110"/>
      <c r="B272" s="110"/>
      <c r="C272" s="110"/>
      <c r="D272" s="110"/>
    </row>
    <row r="273" spans="1:4" s="59" customFormat="1">
      <c r="A273" s="110"/>
      <c r="B273" s="110"/>
      <c r="C273" s="110"/>
      <c r="D273" s="110"/>
    </row>
    <row r="274" spans="1:4" s="59" customFormat="1">
      <c r="A274" s="110"/>
      <c r="B274" s="110"/>
      <c r="C274" s="110"/>
      <c r="D274" s="110"/>
    </row>
    <row r="275" spans="1:4" s="59" customFormat="1">
      <c r="A275" s="110"/>
      <c r="B275" s="110"/>
      <c r="C275" s="110"/>
      <c r="D275" s="110"/>
    </row>
    <row r="276" spans="1:4" s="59" customFormat="1">
      <c r="A276" s="110"/>
      <c r="B276" s="110"/>
      <c r="C276" s="110"/>
      <c r="D276" s="110"/>
    </row>
    <row r="277" spans="1:4" s="59" customFormat="1">
      <c r="A277" s="110"/>
      <c r="B277" s="110"/>
      <c r="C277" s="110"/>
      <c r="D277" s="110"/>
    </row>
    <row r="278" spans="1:4" s="59" customFormat="1">
      <c r="A278" s="110"/>
      <c r="B278" s="110"/>
      <c r="C278" s="110"/>
      <c r="D278" s="110"/>
    </row>
    <row r="279" spans="1:4" s="59" customFormat="1">
      <c r="A279" s="110"/>
      <c r="B279" s="110"/>
      <c r="C279" s="110"/>
      <c r="D279" s="110"/>
    </row>
    <row r="280" spans="1:4" s="59" customFormat="1">
      <c r="A280" s="110"/>
      <c r="B280" s="110"/>
      <c r="C280" s="110"/>
      <c r="D280" s="110"/>
    </row>
    <row r="281" spans="1:4" s="59" customFormat="1">
      <c r="A281" s="110"/>
      <c r="B281" s="110"/>
      <c r="C281" s="110"/>
      <c r="D281" s="110"/>
    </row>
    <row r="282" spans="1:4" s="59" customFormat="1">
      <c r="A282" s="110"/>
      <c r="B282" s="110"/>
      <c r="C282" s="110"/>
      <c r="D282" s="110"/>
    </row>
    <row r="283" spans="1:4" s="59" customFormat="1">
      <c r="A283" s="110"/>
      <c r="B283" s="110"/>
      <c r="C283" s="110"/>
      <c r="D283" s="110"/>
    </row>
    <row r="284" spans="1:4" s="59" customFormat="1">
      <c r="A284" s="110"/>
      <c r="B284" s="110"/>
      <c r="C284" s="110"/>
      <c r="D284" s="110"/>
    </row>
    <row r="285" spans="1:4" s="59" customFormat="1">
      <c r="A285" s="110"/>
      <c r="B285" s="110"/>
      <c r="C285" s="110"/>
      <c r="D285" s="110"/>
    </row>
    <row r="286" spans="1:4" s="59" customFormat="1">
      <c r="A286" s="110"/>
      <c r="B286" s="110"/>
      <c r="C286" s="110"/>
      <c r="D286" s="110"/>
    </row>
    <row r="287" spans="1:4" s="59" customFormat="1">
      <c r="A287" s="110"/>
      <c r="B287" s="110"/>
      <c r="C287" s="110"/>
      <c r="D287" s="110"/>
    </row>
    <row r="288" spans="1:4" s="59" customFormat="1">
      <c r="A288" s="110"/>
      <c r="B288" s="110"/>
      <c r="C288" s="110"/>
      <c r="D288" s="110"/>
    </row>
    <row r="289" spans="1:4" s="59" customFormat="1">
      <c r="A289" s="110"/>
      <c r="B289" s="110"/>
      <c r="C289" s="110"/>
      <c r="D289" s="110"/>
    </row>
    <row r="290" spans="1:4" s="59" customFormat="1">
      <c r="A290" s="110"/>
      <c r="B290" s="110"/>
      <c r="C290" s="110"/>
      <c r="D290" s="110"/>
    </row>
    <row r="291" spans="1:4" s="59" customFormat="1">
      <c r="A291" s="110"/>
      <c r="B291" s="110"/>
      <c r="C291" s="110"/>
      <c r="D291" s="110"/>
    </row>
    <row r="292" spans="1:4" s="59" customFormat="1">
      <c r="A292" s="110"/>
      <c r="B292" s="110"/>
      <c r="C292" s="110"/>
      <c r="D292" s="110"/>
    </row>
    <row r="293" spans="1:4" s="59" customFormat="1">
      <c r="A293" s="110"/>
      <c r="B293" s="110"/>
      <c r="C293" s="110"/>
      <c r="D293" s="110"/>
    </row>
    <row r="294" spans="1:4" s="59" customFormat="1">
      <c r="A294" s="110"/>
      <c r="B294" s="110"/>
      <c r="C294" s="110"/>
      <c r="D294" s="110"/>
    </row>
    <row r="295" spans="1:4" s="59" customFormat="1">
      <c r="A295" s="110"/>
      <c r="B295" s="110"/>
      <c r="C295" s="110"/>
      <c r="D295" s="110"/>
    </row>
    <row r="296" spans="1:4" s="59" customFormat="1">
      <c r="A296" s="110"/>
      <c r="B296" s="110"/>
      <c r="C296" s="110"/>
      <c r="D296" s="110"/>
    </row>
    <row r="297" spans="1:4" s="59" customFormat="1">
      <c r="A297" s="110"/>
      <c r="B297" s="110"/>
      <c r="C297" s="110"/>
      <c r="D297" s="110"/>
    </row>
    <row r="298" spans="1:4" s="59" customFormat="1">
      <c r="A298" s="110"/>
      <c r="B298" s="110"/>
      <c r="C298" s="110"/>
      <c r="D298" s="110"/>
    </row>
    <row r="299" spans="1:4" s="59" customFormat="1">
      <c r="A299" s="110"/>
      <c r="B299" s="110"/>
      <c r="C299" s="110"/>
      <c r="D299" s="110"/>
    </row>
    <row r="300" spans="1:4" s="59" customFormat="1">
      <c r="A300" s="110"/>
      <c r="B300" s="110"/>
      <c r="C300" s="110"/>
      <c r="D300" s="110"/>
    </row>
    <row r="301" spans="1:4" s="59" customFormat="1">
      <c r="A301" s="110"/>
      <c r="B301" s="110"/>
      <c r="C301" s="110"/>
      <c r="D301" s="110"/>
    </row>
    <row r="302" spans="1:4" s="59" customFormat="1">
      <c r="A302" s="110"/>
      <c r="B302" s="110"/>
      <c r="C302" s="110"/>
      <c r="D302" s="110"/>
    </row>
    <row r="303" spans="1:4" s="59" customFormat="1">
      <c r="A303" s="110"/>
      <c r="B303" s="110"/>
      <c r="C303" s="110"/>
      <c r="D303" s="110"/>
    </row>
    <row r="304" spans="1:4" s="59" customFormat="1">
      <c r="A304" s="110"/>
      <c r="B304" s="110"/>
      <c r="C304" s="110"/>
      <c r="D304" s="110"/>
    </row>
    <row r="305" spans="1:4" s="59" customFormat="1">
      <c r="A305" s="110"/>
      <c r="B305" s="110"/>
      <c r="C305" s="110"/>
      <c r="D305" s="110"/>
    </row>
    <row r="306" spans="1:4" s="59" customFormat="1">
      <c r="A306" s="110"/>
      <c r="B306" s="110"/>
      <c r="C306" s="110"/>
      <c r="D306" s="110"/>
    </row>
    <row r="307" spans="1:4" s="59" customFormat="1">
      <c r="A307" s="110"/>
      <c r="B307" s="110"/>
      <c r="C307" s="110"/>
      <c r="D307" s="110"/>
    </row>
    <row r="308" spans="1:4" s="59" customFormat="1">
      <c r="A308" s="110"/>
      <c r="B308" s="110"/>
      <c r="C308" s="110"/>
      <c r="D308" s="110"/>
    </row>
    <row r="309" spans="1:4" s="59" customFormat="1">
      <c r="A309" s="110"/>
      <c r="B309" s="110"/>
      <c r="C309" s="110"/>
      <c r="D309" s="110"/>
    </row>
    <row r="310" spans="1:4" s="59" customFormat="1">
      <c r="A310" s="110"/>
      <c r="B310" s="110"/>
      <c r="C310" s="110"/>
      <c r="D310" s="110"/>
    </row>
    <row r="311" spans="1:4" s="59" customFormat="1">
      <c r="A311" s="110"/>
      <c r="B311" s="110"/>
      <c r="C311" s="110"/>
      <c r="D311" s="110"/>
    </row>
    <row r="312" spans="1:4" s="59" customFormat="1">
      <c r="A312" s="110"/>
      <c r="B312" s="110"/>
      <c r="C312" s="110"/>
      <c r="D312" s="110"/>
    </row>
    <row r="313" spans="1:4" s="59" customFormat="1">
      <c r="A313" s="110"/>
      <c r="B313" s="110"/>
      <c r="C313" s="110"/>
      <c r="D313" s="110"/>
    </row>
    <row r="314" spans="1:4" s="59" customFormat="1">
      <c r="A314" s="110"/>
      <c r="B314" s="110"/>
      <c r="C314" s="110"/>
      <c r="D314" s="110"/>
    </row>
    <row r="315" spans="1:4" s="59" customFormat="1">
      <c r="A315" s="110"/>
      <c r="B315" s="110"/>
      <c r="C315" s="110"/>
      <c r="D315" s="110"/>
    </row>
    <row r="316" spans="1:4" s="59" customFormat="1">
      <c r="A316" s="110"/>
      <c r="B316" s="110"/>
      <c r="C316" s="110"/>
      <c r="D316" s="110"/>
    </row>
    <row r="317" spans="1:4" s="59" customFormat="1">
      <c r="A317" s="110"/>
      <c r="B317" s="110"/>
      <c r="C317" s="110"/>
      <c r="D317" s="110"/>
    </row>
    <row r="318" spans="1:4" s="59" customFormat="1">
      <c r="A318" s="110"/>
      <c r="B318" s="110"/>
      <c r="C318" s="110"/>
      <c r="D318" s="110"/>
    </row>
    <row r="319" spans="1:4" s="59" customFormat="1">
      <c r="A319" s="110"/>
      <c r="B319" s="110"/>
      <c r="C319" s="110"/>
      <c r="D319" s="110"/>
    </row>
    <row r="320" spans="1:4" s="59" customFormat="1">
      <c r="A320" s="110"/>
      <c r="B320" s="110"/>
      <c r="C320" s="110"/>
      <c r="D320" s="110"/>
    </row>
    <row r="321" spans="1:10" s="59" customFormat="1">
      <c r="A321" s="110"/>
      <c r="B321" s="110"/>
      <c r="C321" s="110"/>
      <c r="D321" s="110"/>
    </row>
    <row r="322" spans="1:10" s="59" customFormat="1">
      <c r="A322" s="110"/>
      <c r="B322" s="110"/>
      <c r="C322" s="110"/>
      <c r="D322" s="110"/>
    </row>
    <row r="323" spans="1:10" s="59" customFormat="1">
      <c r="A323" s="110"/>
      <c r="B323" s="110"/>
      <c r="C323" s="110"/>
      <c r="D323" s="110"/>
    </row>
    <row r="324" spans="1:10" s="59" customFormat="1">
      <c r="A324" s="110"/>
      <c r="B324" s="110"/>
      <c r="C324" s="110"/>
      <c r="D324" s="110"/>
    </row>
    <row r="325" spans="1:10" s="59" customFormat="1">
      <c r="A325" s="110"/>
      <c r="B325" s="110"/>
      <c r="C325" s="110"/>
      <c r="D325" s="111"/>
      <c r="E325" s="87"/>
      <c r="F325" s="87"/>
      <c r="G325" s="87"/>
      <c r="H325" s="87"/>
    </row>
    <row r="326" spans="1:10" s="59" customFormat="1">
      <c r="A326" s="110"/>
      <c r="B326" s="110"/>
      <c r="C326" s="110"/>
      <c r="D326" s="111"/>
      <c r="E326" s="87"/>
      <c r="F326" s="87"/>
      <c r="G326" s="87"/>
      <c r="H326" s="87"/>
    </row>
    <row r="327" spans="1:10" s="59" customFormat="1">
      <c r="A327" s="110"/>
      <c r="B327" s="110"/>
      <c r="C327" s="110"/>
      <c r="D327" s="111"/>
      <c r="E327" s="87"/>
      <c r="F327" s="87"/>
      <c r="G327" s="87"/>
      <c r="H327" s="87"/>
    </row>
    <row r="328" spans="1:10" s="59" customFormat="1">
      <c r="A328" s="110"/>
      <c r="B328" s="110"/>
      <c r="C328" s="110"/>
      <c r="D328" s="111"/>
      <c r="E328" s="87"/>
      <c r="F328" s="87"/>
      <c r="G328" s="87"/>
      <c r="H328" s="87"/>
      <c r="J328" s="87"/>
    </row>
  </sheetData>
  <mergeCells count="1">
    <mergeCell ref="A1:I1"/>
  </mergeCells>
  <phoneticPr fontId="0" type="noConversion"/>
  <printOptions horizontalCentered="1"/>
  <pageMargins left="0.25" right="0.25" top="0.75" bottom="0.75" header="0.3" footer="0.3"/>
  <pageSetup paperSize="8" firstPageNumber="4" fitToHeight="0" orientation="portrait" r:id="rId1"/>
  <headerFooter alignWithMargins="0"/>
  <ignoredErrors>
    <ignoredError sqref="D20 D26 D50:D51 D65 D85:D86 D88:D89 D91 D9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Normal="100" zoomScaleSheetLayoutView="130" workbookViewId="0">
      <selection activeCell="M13" sqref="M13"/>
    </sheetView>
  </sheetViews>
  <sheetFormatPr defaultColWidth="11.42578125" defaultRowHeight="11.25"/>
  <cols>
    <col min="1" max="1" width="4" style="125" customWidth="1"/>
    <col min="2" max="2" width="4.28515625" style="125" customWidth="1"/>
    <col min="3" max="3" width="6.28515625" style="125" customWidth="1"/>
    <col min="4" max="4" width="7.42578125" style="125" customWidth="1"/>
    <col min="5" max="5" width="48.140625" style="125" customWidth="1"/>
    <col min="6" max="8" width="9.85546875" style="125" hidden="1" customWidth="1"/>
    <col min="9" max="11" width="14.5703125" style="112" customWidth="1"/>
    <col min="12" max="12" width="7.85546875" style="112" customWidth="1"/>
    <col min="13" max="16384" width="11.42578125" style="112"/>
  </cols>
  <sheetData>
    <row r="1" spans="1:12" ht="28.5" customHeight="1">
      <c r="A1" s="389" t="s">
        <v>201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2" s="59" customFormat="1" ht="27.6" customHeight="1">
      <c r="A2" s="113" t="s">
        <v>4</v>
      </c>
      <c r="B2" s="114" t="s">
        <v>3</v>
      </c>
      <c r="C2" s="114" t="s">
        <v>2</v>
      </c>
      <c r="D2" s="114" t="s">
        <v>5</v>
      </c>
      <c r="E2" s="115"/>
      <c r="F2" s="289" t="s">
        <v>283</v>
      </c>
      <c r="G2" s="289" t="s">
        <v>278</v>
      </c>
      <c r="H2" s="289" t="s">
        <v>288</v>
      </c>
      <c r="I2" s="289" t="s">
        <v>271</v>
      </c>
      <c r="J2" s="289" t="s">
        <v>266</v>
      </c>
      <c r="K2" s="289" t="s">
        <v>272</v>
      </c>
      <c r="L2" s="36" t="s">
        <v>267</v>
      </c>
    </row>
    <row r="3" spans="1:12" ht="24" customHeight="1">
      <c r="A3" s="116"/>
      <c r="B3" s="117"/>
      <c r="C3" s="93"/>
      <c r="D3" s="93"/>
      <c r="E3" s="116" t="s">
        <v>92</v>
      </c>
      <c r="F3" s="2">
        <v>8593164.5099210292</v>
      </c>
      <c r="G3" s="2">
        <f>G4-G13</f>
        <v>-2877586</v>
      </c>
      <c r="H3" s="2">
        <f>H4-H13</f>
        <v>21122414</v>
      </c>
      <c r="I3" s="2">
        <f>I4-I13</f>
        <v>33047979</v>
      </c>
      <c r="J3" s="2">
        <f>J4-J13</f>
        <v>0</v>
      </c>
      <c r="K3" s="2">
        <f>K4-K13</f>
        <v>33047979</v>
      </c>
      <c r="L3" s="118">
        <f t="shared" ref="L3:L20" si="0">K3/I3*100</f>
        <v>100</v>
      </c>
    </row>
    <row r="4" spans="1:12" ht="22.5" customHeight="1">
      <c r="A4" s="117">
        <v>8</v>
      </c>
      <c r="B4" s="117"/>
      <c r="C4" s="93"/>
      <c r="D4" s="93"/>
      <c r="E4" s="119" t="s">
        <v>37</v>
      </c>
      <c r="F4" s="2">
        <v>59043581.392262258</v>
      </c>
      <c r="G4" s="2">
        <f>G5+G8</f>
        <v>25000000</v>
      </c>
      <c r="H4" s="2">
        <f>H5+H8</f>
        <v>50000000</v>
      </c>
      <c r="I4" s="2">
        <f>I5+I8</f>
        <v>79633685</v>
      </c>
      <c r="J4" s="2">
        <f>J5+J8</f>
        <v>0</v>
      </c>
      <c r="K4" s="2">
        <f>K5+K8</f>
        <v>79633685</v>
      </c>
      <c r="L4" s="118">
        <f t="shared" si="0"/>
        <v>100</v>
      </c>
    </row>
    <row r="5" spans="1:12" ht="12.75" hidden="1">
      <c r="A5" s="117"/>
      <c r="B5" s="117">
        <v>83</v>
      </c>
      <c r="C5" s="93"/>
      <c r="D5" s="93"/>
      <c r="E5" s="281" t="s">
        <v>237</v>
      </c>
      <c r="F5" s="2">
        <v>2252.8369500298627</v>
      </c>
      <c r="G5" s="2">
        <f>G6</f>
        <v>0</v>
      </c>
      <c r="H5" s="2">
        <f>H6</f>
        <v>0</v>
      </c>
      <c r="I5" s="2">
        <f t="shared" ref="I5:K6" si="1">I6</f>
        <v>0</v>
      </c>
      <c r="J5" s="2">
        <f t="shared" si="1"/>
        <v>0</v>
      </c>
      <c r="K5" s="2">
        <f t="shared" si="1"/>
        <v>0</v>
      </c>
      <c r="L5" s="118" t="e">
        <f t="shared" si="0"/>
        <v>#DIV/0!</v>
      </c>
    </row>
    <row r="6" spans="1:12" ht="25.5" hidden="1" customHeight="1">
      <c r="A6" s="117"/>
      <c r="B6" s="117"/>
      <c r="C6" s="93">
        <v>834</v>
      </c>
      <c r="D6" s="93"/>
      <c r="E6" s="281" t="s">
        <v>238</v>
      </c>
      <c r="F6" s="2">
        <v>2252.8369500298627</v>
      </c>
      <c r="G6" s="2">
        <f>G7</f>
        <v>0</v>
      </c>
      <c r="H6" s="2">
        <f>H7</f>
        <v>0</v>
      </c>
      <c r="I6" s="2">
        <f t="shared" si="1"/>
        <v>0</v>
      </c>
      <c r="J6" s="2">
        <f t="shared" si="1"/>
        <v>0</v>
      </c>
      <c r="K6" s="2">
        <f t="shared" si="1"/>
        <v>0</v>
      </c>
      <c r="L6" s="118" t="e">
        <f t="shared" si="0"/>
        <v>#DIV/0!</v>
      </c>
    </row>
    <row r="7" spans="1:12" ht="25.5" hidden="1" customHeight="1">
      <c r="A7" s="117"/>
      <c r="B7" s="117"/>
      <c r="C7" s="93"/>
      <c r="D7" s="120">
        <v>8341</v>
      </c>
      <c r="E7" s="211" t="s">
        <v>239</v>
      </c>
      <c r="F7" s="7">
        <v>2252.8369500298627</v>
      </c>
      <c r="G7" s="2">
        <v>0</v>
      </c>
      <c r="H7" s="7">
        <v>0</v>
      </c>
      <c r="I7" s="7">
        <v>0</v>
      </c>
      <c r="J7" s="7"/>
      <c r="K7" s="7">
        <f>I7+J7</f>
        <v>0</v>
      </c>
      <c r="L7" s="34" t="e">
        <f t="shared" si="0"/>
        <v>#DIV/0!</v>
      </c>
    </row>
    <row r="8" spans="1:12" ht="18" customHeight="1">
      <c r="A8" s="117"/>
      <c r="B8" s="117">
        <v>84</v>
      </c>
      <c r="C8" s="93"/>
      <c r="D8" s="93"/>
      <c r="E8" s="27" t="s">
        <v>91</v>
      </c>
      <c r="F8" s="2">
        <v>59041328.555312224</v>
      </c>
      <c r="G8" s="2">
        <f>G11+G9</f>
        <v>25000000</v>
      </c>
      <c r="H8" s="2">
        <f>H11+H9</f>
        <v>50000000</v>
      </c>
      <c r="I8" s="2">
        <f>I11+I9</f>
        <v>79633685</v>
      </c>
      <c r="J8" s="2">
        <f>J11+J9</f>
        <v>0</v>
      </c>
      <c r="K8" s="2">
        <f>K11+K9</f>
        <v>79633685</v>
      </c>
      <c r="L8" s="118">
        <f t="shared" si="0"/>
        <v>100</v>
      </c>
    </row>
    <row r="9" spans="1:12" ht="25.5" customHeight="1">
      <c r="A9" s="117"/>
      <c r="B9" s="117"/>
      <c r="C9" s="93">
        <v>844</v>
      </c>
      <c r="D9" s="120"/>
      <c r="E9" s="27" t="s">
        <v>220</v>
      </c>
      <c r="F9" s="2">
        <v>59041328.555312224</v>
      </c>
      <c r="G9" s="2">
        <f>G10</f>
        <v>25000000</v>
      </c>
      <c r="H9" s="2">
        <f>H10</f>
        <v>50000000</v>
      </c>
      <c r="I9" s="2">
        <f>I10</f>
        <v>79633685</v>
      </c>
      <c r="J9" s="2">
        <f>J10</f>
        <v>0</v>
      </c>
      <c r="K9" s="2">
        <f>K10</f>
        <v>79633685</v>
      </c>
      <c r="L9" s="118">
        <f t="shared" si="0"/>
        <v>100</v>
      </c>
    </row>
    <row r="10" spans="1:12" ht="25.5">
      <c r="A10" s="117"/>
      <c r="B10" s="117"/>
      <c r="C10" s="93"/>
      <c r="D10" s="120">
        <v>8443</v>
      </c>
      <c r="E10" s="121" t="s">
        <v>221</v>
      </c>
      <c r="F10" s="7">
        <v>59041328.555312224</v>
      </c>
      <c r="G10" s="7">
        <v>25000000</v>
      </c>
      <c r="H10" s="7">
        <v>50000000</v>
      </c>
      <c r="I10" s="7">
        <v>79633685</v>
      </c>
      <c r="J10" s="7"/>
      <c r="K10" s="7">
        <f>I10+J10</f>
        <v>79633685</v>
      </c>
      <c r="L10" s="34">
        <f t="shared" si="0"/>
        <v>100</v>
      </c>
    </row>
    <row r="11" spans="1:12" ht="12.75" hidden="1" customHeight="1">
      <c r="A11" s="117"/>
      <c r="B11" s="117"/>
      <c r="C11" s="93">
        <v>847</v>
      </c>
      <c r="D11" s="93"/>
      <c r="E11" s="27" t="s">
        <v>133</v>
      </c>
      <c r="F11" s="2">
        <v>0</v>
      </c>
      <c r="G11" s="2">
        <f>G12</f>
        <v>0</v>
      </c>
      <c r="H11" s="2">
        <f>H12</f>
        <v>0</v>
      </c>
      <c r="I11" s="2">
        <f>I12</f>
        <v>0</v>
      </c>
      <c r="J11" s="2">
        <f>J12</f>
        <v>0</v>
      </c>
      <c r="K11" s="2">
        <f>K12</f>
        <v>0</v>
      </c>
      <c r="L11" s="118" t="e">
        <f t="shared" si="0"/>
        <v>#DIV/0!</v>
      </c>
    </row>
    <row r="12" spans="1:12" ht="12.75" hidden="1" customHeight="1">
      <c r="A12" s="117"/>
      <c r="B12" s="117"/>
      <c r="C12" s="93"/>
      <c r="D12" s="120">
        <v>8471</v>
      </c>
      <c r="E12" s="121" t="s">
        <v>150</v>
      </c>
      <c r="F12" s="7">
        <v>0</v>
      </c>
      <c r="G12" s="2">
        <v>0</v>
      </c>
      <c r="H12" s="7">
        <v>0</v>
      </c>
      <c r="I12" s="7">
        <v>0</v>
      </c>
      <c r="J12" s="7">
        <v>0</v>
      </c>
      <c r="K12" s="7">
        <f>I12+J12</f>
        <v>0</v>
      </c>
      <c r="L12" s="34" t="e">
        <f t="shared" si="0"/>
        <v>#DIV/0!</v>
      </c>
    </row>
    <row r="13" spans="1:12" ht="24.6" customHeight="1">
      <c r="A13" s="93">
        <v>5</v>
      </c>
      <c r="B13" s="117"/>
      <c r="C13" s="93"/>
      <c r="D13" s="93"/>
      <c r="E13" s="119" t="s">
        <v>38</v>
      </c>
      <c r="F13" s="2">
        <v>50450416.882341228</v>
      </c>
      <c r="G13" s="2">
        <f>G14</f>
        <v>27877586</v>
      </c>
      <c r="H13" s="2">
        <f>H14</f>
        <v>28877586</v>
      </c>
      <c r="I13" s="2">
        <f>I14</f>
        <v>46585706</v>
      </c>
      <c r="J13" s="2">
        <f>J14</f>
        <v>0</v>
      </c>
      <c r="K13" s="2">
        <f>K14</f>
        <v>46585706</v>
      </c>
      <c r="L13" s="118">
        <f t="shared" si="0"/>
        <v>100</v>
      </c>
    </row>
    <row r="14" spans="1:12" ht="13.5" customHeight="1">
      <c r="A14" s="99"/>
      <c r="B14" s="117">
        <v>54</v>
      </c>
      <c r="C14" s="120"/>
      <c r="D14" s="120"/>
      <c r="E14" s="27" t="s">
        <v>144</v>
      </c>
      <c r="F14" s="2">
        <v>50450416.882341228</v>
      </c>
      <c r="G14" s="2">
        <f>G15+G17+G20</f>
        <v>27877586</v>
      </c>
      <c r="H14" s="2">
        <f>H15+H17+H20</f>
        <v>28877586</v>
      </c>
      <c r="I14" s="2">
        <f>I15+I17+I20</f>
        <v>46585706</v>
      </c>
      <c r="J14" s="2">
        <f>J15+J17+J20</f>
        <v>0</v>
      </c>
      <c r="K14" s="2">
        <f>K15+K17+K20</f>
        <v>46585706</v>
      </c>
      <c r="L14" s="118">
        <f t="shared" si="0"/>
        <v>100</v>
      </c>
    </row>
    <row r="15" spans="1:12" ht="24" customHeight="1">
      <c r="A15" s="99"/>
      <c r="B15" s="117"/>
      <c r="C15" s="93">
        <v>542</v>
      </c>
      <c r="D15" s="93"/>
      <c r="E15" s="6" t="s">
        <v>193</v>
      </c>
      <c r="F15" s="2">
        <v>3185343.4202667726</v>
      </c>
      <c r="G15" s="2">
        <f>G16</f>
        <v>1592672</v>
      </c>
      <c r="H15" s="2">
        <f>H16</f>
        <v>1592672</v>
      </c>
      <c r="I15" s="2">
        <f>I16</f>
        <v>3185347</v>
      </c>
      <c r="J15" s="2">
        <f>J16</f>
        <v>0</v>
      </c>
      <c r="K15" s="2">
        <f>K16</f>
        <v>3185347</v>
      </c>
      <c r="L15" s="118">
        <f t="shared" si="0"/>
        <v>100</v>
      </c>
    </row>
    <row r="16" spans="1:12" ht="24" customHeight="1">
      <c r="A16" s="99"/>
      <c r="B16" s="117"/>
      <c r="C16" s="120"/>
      <c r="D16" s="120">
        <v>5422</v>
      </c>
      <c r="E16" s="31" t="s">
        <v>151</v>
      </c>
      <c r="F16" s="7">
        <v>3185343.4202667726</v>
      </c>
      <c r="G16" s="7">
        <v>1592672</v>
      </c>
      <c r="H16" s="7">
        <v>1592672</v>
      </c>
      <c r="I16" s="7">
        <v>3185347</v>
      </c>
      <c r="J16" s="7"/>
      <c r="K16" s="7">
        <f>I16+J16</f>
        <v>3185347</v>
      </c>
      <c r="L16" s="34">
        <f t="shared" si="0"/>
        <v>100</v>
      </c>
    </row>
    <row r="17" spans="1:12" ht="25.5">
      <c r="A17" s="99"/>
      <c r="B17" s="99"/>
      <c r="C17" s="93">
        <v>544</v>
      </c>
      <c r="D17" s="93"/>
      <c r="E17" s="27" t="s">
        <v>194</v>
      </c>
      <c r="F17" s="2">
        <v>13762066.228681399</v>
      </c>
      <c r="G17" s="2">
        <f>G18</f>
        <v>14655561</v>
      </c>
      <c r="H17" s="2">
        <f>H18</f>
        <v>14655561</v>
      </c>
      <c r="I17" s="2">
        <f>I18</f>
        <v>19337714</v>
      </c>
      <c r="J17" s="2">
        <f>J18</f>
        <v>0</v>
      </c>
      <c r="K17" s="2">
        <f>K18</f>
        <v>19337714</v>
      </c>
      <c r="L17" s="118">
        <f t="shared" si="0"/>
        <v>100</v>
      </c>
    </row>
    <row r="18" spans="1:12" ht="25.5">
      <c r="A18" s="99"/>
      <c r="B18" s="99"/>
      <c r="C18" s="93"/>
      <c r="D18" s="120">
        <v>5443</v>
      </c>
      <c r="E18" s="121" t="s">
        <v>195</v>
      </c>
      <c r="F18" s="18">
        <v>13762066.228681399</v>
      </c>
      <c r="G18" s="7">
        <v>14655561</v>
      </c>
      <c r="H18" s="7">
        <v>14655561</v>
      </c>
      <c r="I18" s="7">
        <v>19337714</v>
      </c>
      <c r="J18" s="18"/>
      <c r="K18" s="18">
        <f>I18+J18</f>
        <v>19337714</v>
      </c>
      <c r="L18" s="34">
        <f t="shared" si="0"/>
        <v>100</v>
      </c>
    </row>
    <row r="19" spans="1:12" ht="12.75">
      <c r="A19" s="99"/>
      <c r="B19" s="99"/>
      <c r="C19" s="93">
        <v>547</v>
      </c>
      <c r="D19" s="99"/>
      <c r="E19" s="27" t="s">
        <v>134</v>
      </c>
      <c r="F19" s="2">
        <v>33503007.233393058</v>
      </c>
      <c r="G19" s="2">
        <f>G20</f>
        <v>11629353</v>
      </c>
      <c r="H19" s="2">
        <f>H20</f>
        <v>12629353</v>
      </c>
      <c r="I19" s="2">
        <f>I20</f>
        <v>24062645</v>
      </c>
      <c r="J19" s="2">
        <f>J20</f>
        <v>0</v>
      </c>
      <c r="K19" s="2">
        <f>K20</f>
        <v>24062645</v>
      </c>
      <c r="L19" s="118">
        <f t="shared" si="0"/>
        <v>100</v>
      </c>
    </row>
    <row r="20" spans="1:12" ht="13.9" customHeight="1">
      <c r="A20" s="122"/>
      <c r="B20" s="122"/>
      <c r="C20" s="122"/>
      <c r="D20" s="122">
        <v>5471</v>
      </c>
      <c r="E20" s="123" t="s">
        <v>162</v>
      </c>
      <c r="F20" s="124">
        <v>33503007.233393058</v>
      </c>
      <c r="G20" s="124">
        <v>11629353</v>
      </c>
      <c r="H20" s="124">
        <v>12629353</v>
      </c>
      <c r="I20" s="124">
        <v>24062645</v>
      </c>
      <c r="J20" s="124"/>
      <c r="K20" s="124">
        <f>I20+J20</f>
        <v>24062645</v>
      </c>
      <c r="L20" s="295">
        <f t="shared" si="0"/>
        <v>100</v>
      </c>
    </row>
    <row r="21" spans="1:12" ht="12.75" customHeight="1"/>
    <row r="26" spans="1:12">
      <c r="A26" s="390"/>
      <c r="B26" s="391"/>
      <c r="C26" s="391"/>
    </row>
  </sheetData>
  <mergeCells count="2">
    <mergeCell ref="A1:L1"/>
    <mergeCell ref="A26:C26"/>
  </mergeCells>
  <phoneticPr fontId="0" type="noConversion"/>
  <printOptions horizontalCentered="1"/>
  <pageMargins left="0.25" right="0.25" top="0.75" bottom="0.75" header="0.3" footer="0.3"/>
  <pageSetup paperSize="8" firstPageNumber="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5"/>
  <sheetViews>
    <sheetView zoomScaleNormal="100" zoomScaleSheetLayoutView="115" workbookViewId="0">
      <pane ySplit="1" topLeftCell="A103" activePane="bottomLeft" state="frozen"/>
      <selection pane="bottomLeft" activeCell="O125" sqref="O125"/>
    </sheetView>
  </sheetViews>
  <sheetFormatPr defaultColWidth="11.42578125" defaultRowHeight="12"/>
  <cols>
    <col min="1" max="1" width="8.42578125" style="144" customWidth="1"/>
    <col min="2" max="2" width="61.28515625" style="20" customWidth="1"/>
    <col min="3" max="8" width="10.85546875" style="20" hidden="1" customWidth="1"/>
    <col min="9" max="11" width="14.5703125" style="20" customWidth="1"/>
    <col min="12" max="12" width="11.140625" style="20" customWidth="1"/>
    <col min="13" max="14" width="12.42578125" style="20" bestFit="1" customWidth="1"/>
    <col min="15" max="16384" width="11.42578125" style="20"/>
  </cols>
  <sheetData>
    <row r="1" spans="1:15" ht="25.5" customHeight="1">
      <c r="A1" s="392" t="s">
        <v>200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5" ht="43.5" customHeight="1">
      <c r="A2" s="197" t="s">
        <v>98</v>
      </c>
      <c r="B2" s="22" t="s">
        <v>99</v>
      </c>
      <c r="C2" s="289" t="s">
        <v>284</v>
      </c>
      <c r="D2" s="289" t="s">
        <v>285</v>
      </c>
      <c r="E2" s="289" t="s">
        <v>276</v>
      </c>
      <c r="F2" s="289" t="s">
        <v>277</v>
      </c>
      <c r="G2" s="289" t="s">
        <v>286</v>
      </c>
      <c r="H2" s="289" t="s">
        <v>287</v>
      </c>
      <c r="I2" s="289" t="s">
        <v>271</v>
      </c>
      <c r="J2" s="289" t="s">
        <v>266</v>
      </c>
      <c r="K2" s="289" t="s">
        <v>272</v>
      </c>
      <c r="L2" s="36" t="s">
        <v>267</v>
      </c>
    </row>
    <row r="3" spans="1:15" ht="12.75">
      <c r="A3" s="198"/>
      <c r="B3" s="23"/>
      <c r="C3" s="24"/>
      <c r="D3" s="24"/>
      <c r="E3" s="24"/>
      <c r="F3" s="24"/>
      <c r="G3" s="24"/>
      <c r="H3" s="24"/>
      <c r="I3" s="24"/>
      <c r="J3" s="24"/>
      <c r="K3" s="24"/>
      <c r="L3" s="5"/>
    </row>
    <row r="4" spans="1:15" s="131" customFormat="1" ht="22.5" customHeight="1">
      <c r="A4" s="47" t="s">
        <v>263</v>
      </c>
      <c r="B4" s="25" t="s">
        <v>108</v>
      </c>
      <c r="C4" s="2">
        <v>802363108.23545027</v>
      </c>
      <c r="D4" s="2">
        <v>802793716.23863554</v>
      </c>
      <c r="E4" s="2">
        <v>422380411</v>
      </c>
      <c r="F4" s="2">
        <v>423464096</v>
      </c>
      <c r="G4" s="2">
        <v>466235568</v>
      </c>
      <c r="H4" s="2">
        <v>490333983</v>
      </c>
      <c r="I4" s="2">
        <v>1005889439</v>
      </c>
      <c r="J4" s="2">
        <f>J6+J87+J114+J214</f>
        <v>-41096845</v>
      </c>
      <c r="K4" s="2">
        <f>K6+K87+K114+K214</f>
        <v>964792594</v>
      </c>
      <c r="L4" s="21">
        <f>K4/I4*100</f>
        <v>95.914377524347387</v>
      </c>
    </row>
    <row r="5" spans="1:15" s="131" customFormat="1" ht="12.75" customHeight="1">
      <c r="A5" s="47"/>
      <c r="B5" s="25"/>
      <c r="C5" s="26"/>
      <c r="D5" s="26"/>
      <c r="E5" s="26"/>
      <c r="F5" s="26"/>
      <c r="G5" s="26"/>
      <c r="H5" s="26"/>
      <c r="I5" s="26"/>
      <c r="J5" s="26"/>
      <c r="K5" s="26"/>
      <c r="L5" s="21"/>
    </row>
    <row r="6" spans="1:15" s="132" customFormat="1" ht="12.75" customHeight="1">
      <c r="A6" s="48">
        <v>1000</v>
      </c>
      <c r="B6" s="27" t="s">
        <v>115</v>
      </c>
      <c r="C6" s="2">
        <v>40165204.857654788</v>
      </c>
      <c r="D6" s="2">
        <v>39645438.847966023</v>
      </c>
      <c r="E6" s="2">
        <v>23992576</v>
      </c>
      <c r="F6" s="2">
        <v>24924204</v>
      </c>
      <c r="G6" s="2">
        <v>26706949</v>
      </c>
      <c r="H6" s="2">
        <v>27814830</v>
      </c>
      <c r="I6" s="2">
        <v>44849787</v>
      </c>
      <c r="J6" s="2">
        <f>J8+J60+J68+J75+J81</f>
        <v>3136793</v>
      </c>
      <c r="K6" s="2">
        <f>K8+K60+K68+K75+K81</f>
        <v>47986580</v>
      </c>
      <c r="L6" s="21">
        <f>K6/I6*100</f>
        <v>106.99399754117005</v>
      </c>
    </row>
    <row r="7" spans="1:15" ht="12.75">
      <c r="A7" s="49"/>
      <c r="B7" s="28"/>
      <c r="C7" s="133"/>
      <c r="D7" s="133"/>
      <c r="E7" s="133"/>
      <c r="F7" s="133"/>
      <c r="G7" s="133"/>
      <c r="H7" s="133"/>
      <c r="I7" s="133"/>
      <c r="J7" s="133"/>
      <c r="K7" s="133"/>
      <c r="L7" s="21"/>
    </row>
    <row r="8" spans="1:15" ht="12.75">
      <c r="A8" s="55" t="s">
        <v>262</v>
      </c>
      <c r="B8" s="27" t="s">
        <v>100</v>
      </c>
      <c r="C8" s="2">
        <v>35775279.580595925</v>
      </c>
      <c r="D8" s="2">
        <v>35888341.628508858</v>
      </c>
      <c r="E8" s="2">
        <v>21701906</v>
      </c>
      <c r="F8" s="2">
        <v>22213719</v>
      </c>
      <c r="G8" s="2">
        <v>24348674</v>
      </c>
      <c r="H8" s="2">
        <v>24925793</v>
      </c>
      <c r="I8" s="2">
        <v>38597254</v>
      </c>
      <c r="J8" s="2">
        <f>J9</f>
        <v>1823365</v>
      </c>
      <c r="K8" s="2">
        <f>K9</f>
        <v>40420619</v>
      </c>
      <c r="L8" s="21">
        <f t="shared" ref="L8:L19" si="0">K8/I8*100</f>
        <v>104.72407959384881</v>
      </c>
      <c r="M8" s="134"/>
      <c r="O8" s="134"/>
    </row>
    <row r="9" spans="1:15" ht="12.75">
      <c r="A9" s="50">
        <v>3</v>
      </c>
      <c r="B9" s="27" t="s">
        <v>63</v>
      </c>
      <c r="C9" s="2">
        <v>35775279.580595925</v>
      </c>
      <c r="D9" s="2">
        <v>35888341.628508858</v>
      </c>
      <c r="E9" s="2">
        <v>21701906</v>
      </c>
      <c r="F9" s="2">
        <v>22213719</v>
      </c>
      <c r="G9" s="2">
        <v>24348674</v>
      </c>
      <c r="H9" s="2">
        <v>24925793</v>
      </c>
      <c r="I9" s="2">
        <v>38597254</v>
      </c>
      <c r="J9" s="2">
        <f>J10+J21+J51+J56</f>
        <v>1823365</v>
      </c>
      <c r="K9" s="2">
        <f>K10+K21+K51+K56</f>
        <v>40420619</v>
      </c>
      <c r="L9" s="21">
        <f t="shared" si="0"/>
        <v>104.72407959384881</v>
      </c>
    </row>
    <row r="10" spans="1:15" ht="12.75">
      <c r="A10" s="50">
        <v>31</v>
      </c>
      <c r="B10" s="27" t="s">
        <v>64</v>
      </c>
      <c r="C10" s="2">
        <v>27343984.869599838</v>
      </c>
      <c r="D10" s="2">
        <v>27412199.482381046</v>
      </c>
      <c r="E10" s="2">
        <v>17027129</v>
      </c>
      <c r="F10" s="2">
        <v>17247636</v>
      </c>
      <c r="G10" s="2">
        <v>19540681</v>
      </c>
      <c r="H10" s="2">
        <v>19534405</v>
      </c>
      <c r="I10" s="2">
        <v>29647886</v>
      </c>
      <c r="J10" s="2">
        <f>J11+J16+J18</f>
        <v>650000</v>
      </c>
      <c r="K10" s="2">
        <f>K11+K16+K18</f>
        <v>30297886</v>
      </c>
      <c r="L10" s="21">
        <f t="shared" si="0"/>
        <v>102.19239914778409</v>
      </c>
    </row>
    <row r="11" spans="1:15" ht="12.75">
      <c r="A11" s="50">
        <v>311</v>
      </c>
      <c r="B11" s="27" t="s">
        <v>138</v>
      </c>
      <c r="C11" s="2">
        <v>22431918.640918441</v>
      </c>
      <c r="D11" s="2">
        <v>22510414.493330676</v>
      </c>
      <c r="E11" s="2">
        <v>13894451</v>
      </c>
      <c r="F11" s="2">
        <v>14094927</v>
      </c>
      <c r="G11" s="2">
        <v>16015939</v>
      </c>
      <c r="H11" s="2">
        <v>16020353</v>
      </c>
      <c r="I11" s="2">
        <v>24308182</v>
      </c>
      <c r="J11" s="2">
        <f>SUM(J12:J15)</f>
        <v>520000</v>
      </c>
      <c r="K11" s="2">
        <f>SUM(K12:K15)</f>
        <v>24828182</v>
      </c>
      <c r="L11" s="21">
        <f t="shared" si="0"/>
        <v>102.13919741097874</v>
      </c>
    </row>
    <row r="12" spans="1:15" ht="12.75">
      <c r="A12" s="56">
        <v>3111</v>
      </c>
      <c r="B12" s="33" t="s">
        <v>65</v>
      </c>
      <c r="C12" s="13">
        <v>22220221.779812861</v>
      </c>
      <c r="D12" s="13">
        <v>22291105.05010286</v>
      </c>
      <c r="E12" s="13">
        <v>13632087</v>
      </c>
      <c r="F12" s="13">
        <v>13811459</v>
      </c>
      <c r="G12" s="13">
        <v>15699339</v>
      </c>
      <c r="H12" s="13">
        <v>15719654</v>
      </c>
      <c r="I12" s="13">
        <v>23896742</v>
      </c>
      <c r="J12" s="13">
        <v>410000</v>
      </c>
      <c r="K12" s="13">
        <f>I12+J12</f>
        <v>24306742</v>
      </c>
      <c r="L12" s="294">
        <f t="shared" si="0"/>
        <v>101.71571505437855</v>
      </c>
      <c r="N12" s="137"/>
    </row>
    <row r="13" spans="1:15" ht="12.75">
      <c r="A13" s="51">
        <v>3112</v>
      </c>
      <c r="B13" s="29" t="s">
        <v>206</v>
      </c>
      <c r="C13" s="13">
        <v>19960.581325900854</v>
      </c>
      <c r="D13" s="13">
        <v>18646.227354170813</v>
      </c>
      <c r="E13" s="13">
        <v>11965</v>
      </c>
      <c r="F13" s="13">
        <v>11696</v>
      </c>
      <c r="G13" s="13">
        <v>13402</v>
      </c>
      <c r="H13" s="13">
        <v>13489</v>
      </c>
      <c r="I13" s="13">
        <v>39817</v>
      </c>
      <c r="J13" s="13"/>
      <c r="K13" s="13">
        <f>I13+J13</f>
        <v>39817</v>
      </c>
      <c r="L13" s="294">
        <f t="shared" si="0"/>
        <v>100</v>
      </c>
      <c r="N13" s="137"/>
    </row>
    <row r="14" spans="1:15" ht="12.75">
      <c r="A14" s="56">
        <v>3113</v>
      </c>
      <c r="B14" s="33" t="s">
        <v>135</v>
      </c>
      <c r="C14" s="13">
        <v>135820.16059459819</v>
      </c>
      <c r="D14" s="13">
        <v>144056.93808480987</v>
      </c>
      <c r="E14" s="13">
        <v>222528</v>
      </c>
      <c r="F14" s="13">
        <v>244033</v>
      </c>
      <c r="G14" s="13">
        <v>271279</v>
      </c>
      <c r="H14" s="13">
        <v>255158</v>
      </c>
      <c r="I14" s="13">
        <v>238901</v>
      </c>
      <c r="J14" s="13">
        <v>150000</v>
      </c>
      <c r="K14" s="13">
        <f>I14+J14</f>
        <v>388901</v>
      </c>
      <c r="L14" s="294">
        <f t="shared" si="0"/>
        <v>162.78751449345125</v>
      </c>
      <c r="N14" s="137"/>
    </row>
    <row r="15" spans="1:15" ht="12.75">
      <c r="A15" s="56">
        <v>3114</v>
      </c>
      <c r="B15" s="33" t="s">
        <v>67</v>
      </c>
      <c r="C15" s="13">
        <v>55916.119185081952</v>
      </c>
      <c r="D15" s="13">
        <v>56606.277788838008</v>
      </c>
      <c r="E15" s="13">
        <v>27871</v>
      </c>
      <c r="F15" s="13">
        <v>27739</v>
      </c>
      <c r="G15" s="13">
        <v>31919</v>
      </c>
      <c r="H15" s="13">
        <v>32052</v>
      </c>
      <c r="I15" s="13">
        <v>132722</v>
      </c>
      <c r="J15" s="13">
        <v>-40000</v>
      </c>
      <c r="K15" s="13">
        <f>I15+J15</f>
        <v>92722</v>
      </c>
      <c r="L15" s="294">
        <f t="shared" si="0"/>
        <v>69.861816428323863</v>
      </c>
      <c r="N15" s="137"/>
    </row>
    <row r="16" spans="1:15" ht="12.75">
      <c r="A16" s="50">
        <v>312</v>
      </c>
      <c r="B16" s="27" t="s">
        <v>68</v>
      </c>
      <c r="C16" s="2">
        <v>1247468.5778751078</v>
      </c>
      <c r="D16" s="2">
        <v>1247468.5778751078</v>
      </c>
      <c r="E16" s="2">
        <v>858314</v>
      </c>
      <c r="F16" s="2">
        <v>859681</v>
      </c>
      <c r="G16" s="2">
        <v>902572</v>
      </c>
      <c r="H16" s="2">
        <v>907893</v>
      </c>
      <c r="I16" s="2">
        <v>1327228</v>
      </c>
      <c r="J16" s="2">
        <f>J17</f>
        <v>50000</v>
      </c>
      <c r="K16" s="2">
        <f>K17</f>
        <v>1377228</v>
      </c>
      <c r="L16" s="21">
        <f t="shared" si="0"/>
        <v>103.76725023884366</v>
      </c>
    </row>
    <row r="17" spans="1:15" ht="12.75">
      <c r="A17" s="126">
        <v>3121</v>
      </c>
      <c r="B17" s="127" t="s">
        <v>68</v>
      </c>
      <c r="C17" s="13">
        <v>1247468.5778751078</v>
      </c>
      <c r="D17" s="13">
        <v>1247468.5778751078</v>
      </c>
      <c r="E17" s="13">
        <v>858314</v>
      </c>
      <c r="F17" s="13">
        <v>859681</v>
      </c>
      <c r="G17" s="13">
        <v>902572</v>
      </c>
      <c r="H17" s="13">
        <v>907893</v>
      </c>
      <c r="I17" s="13">
        <v>1327228</v>
      </c>
      <c r="J17" s="13">
        <v>50000</v>
      </c>
      <c r="K17" s="13">
        <f>I17+J17</f>
        <v>1377228</v>
      </c>
      <c r="L17" s="294">
        <f t="shared" si="0"/>
        <v>103.76725023884366</v>
      </c>
    </row>
    <row r="18" spans="1:15" ht="12.75">
      <c r="A18" s="50">
        <v>313</v>
      </c>
      <c r="B18" s="27" t="s">
        <v>69</v>
      </c>
      <c r="C18" s="2">
        <v>3664597.650806291</v>
      </c>
      <c r="D18" s="2">
        <v>3654316.4111752603</v>
      </c>
      <c r="E18" s="2">
        <v>2274364</v>
      </c>
      <c r="F18" s="2">
        <v>2293028</v>
      </c>
      <c r="G18" s="2">
        <v>2622170</v>
      </c>
      <c r="H18" s="2">
        <v>2606159</v>
      </c>
      <c r="I18" s="2">
        <v>4012476</v>
      </c>
      <c r="J18" s="2">
        <f>SUM(J19:J20)</f>
        <v>80000</v>
      </c>
      <c r="K18" s="2">
        <f>SUM(K19:K20)</f>
        <v>4092476</v>
      </c>
      <c r="L18" s="21">
        <f t="shared" si="0"/>
        <v>101.99378139582642</v>
      </c>
    </row>
    <row r="19" spans="1:15" ht="12.75">
      <c r="A19" s="126">
        <v>3132</v>
      </c>
      <c r="B19" s="127" t="s">
        <v>136</v>
      </c>
      <c r="C19" s="13">
        <v>3664597.650806291</v>
      </c>
      <c r="D19" s="13">
        <v>3654316.4111752603</v>
      </c>
      <c r="E19" s="13">
        <v>2274364</v>
      </c>
      <c r="F19" s="13">
        <v>2293028</v>
      </c>
      <c r="G19" s="13">
        <v>2622170</v>
      </c>
      <c r="H19" s="13">
        <v>2606159</v>
      </c>
      <c r="I19" s="13">
        <v>4012476</v>
      </c>
      <c r="J19" s="13">
        <v>80000</v>
      </c>
      <c r="K19" s="13">
        <f>I19+J19</f>
        <v>4092476</v>
      </c>
      <c r="L19" s="294">
        <f t="shared" si="0"/>
        <v>101.99378139582642</v>
      </c>
    </row>
    <row r="20" spans="1:15" ht="12.75">
      <c r="A20" s="126">
        <v>3133</v>
      </c>
      <c r="B20" s="127" t="s">
        <v>137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/>
      <c r="K20" s="13">
        <v>0</v>
      </c>
      <c r="L20" s="21">
        <v>0</v>
      </c>
    </row>
    <row r="21" spans="1:15" s="135" customFormat="1" ht="12.75">
      <c r="A21" s="50">
        <v>32</v>
      </c>
      <c r="B21" s="128" t="s">
        <v>6</v>
      </c>
      <c r="C21" s="2">
        <v>8322428.9601167953</v>
      </c>
      <c r="D21" s="2">
        <v>8366963.9657575153</v>
      </c>
      <c r="E21" s="2">
        <v>4612114</v>
      </c>
      <c r="F21" s="2">
        <v>4902483</v>
      </c>
      <c r="G21" s="2">
        <v>4745007</v>
      </c>
      <c r="H21" s="2">
        <v>5324782</v>
      </c>
      <c r="I21" s="2">
        <v>8829917</v>
      </c>
      <c r="J21" s="2">
        <f>J22+J26+J32+J44+J42</f>
        <v>1164365</v>
      </c>
      <c r="K21" s="2">
        <f>K22+K26+K32+K44+K42</f>
        <v>9994282</v>
      </c>
      <c r="L21" s="21">
        <f t="shared" ref="L21:L41" si="1">K21/I21*100</f>
        <v>113.1865905421308</v>
      </c>
      <c r="M21" s="20"/>
      <c r="O21" s="20"/>
    </row>
    <row r="22" spans="1:15" ht="12.75">
      <c r="A22" s="50">
        <v>321</v>
      </c>
      <c r="B22" s="27" t="s">
        <v>10</v>
      </c>
      <c r="C22" s="2">
        <v>1191259.274006238</v>
      </c>
      <c r="D22" s="2">
        <v>1185231.0040480455</v>
      </c>
      <c r="E22" s="2">
        <v>857561</v>
      </c>
      <c r="F22" s="2">
        <v>831727</v>
      </c>
      <c r="G22" s="2">
        <v>895715</v>
      </c>
      <c r="H22" s="2">
        <v>916276</v>
      </c>
      <c r="I22" s="2">
        <v>1425178</v>
      </c>
      <c r="J22" s="2">
        <f>SUM(J23:J25)</f>
        <v>45000</v>
      </c>
      <c r="K22" s="2">
        <f>SUM(K23:K25)</f>
        <v>1470178</v>
      </c>
      <c r="L22" s="21">
        <f t="shared" si="1"/>
        <v>103.15750032627504</v>
      </c>
    </row>
    <row r="23" spans="1:15" ht="12.75">
      <c r="A23" s="126">
        <v>3211</v>
      </c>
      <c r="B23" s="199" t="s">
        <v>70</v>
      </c>
      <c r="C23" s="13">
        <v>222556.90490410777</v>
      </c>
      <c r="D23" s="13">
        <v>223586.3030061716</v>
      </c>
      <c r="E23" s="13">
        <v>164799</v>
      </c>
      <c r="F23" s="13">
        <v>167267</v>
      </c>
      <c r="G23" s="13">
        <v>171040</v>
      </c>
      <c r="H23" s="13">
        <v>176379</v>
      </c>
      <c r="I23" s="13">
        <v>238901</v>
      </c>
      <c r="J23" s="13">
        <v>45000</v>
      </c>
      <c r="K23" s="13">
        <f>I23+J23</f>
        <v>283901</v>
      </c>
      <c r="L23" s="294">
        <f t="shared" si="1"/>
        <v>118.83625434803537</v>
      </c>
      <c r="M23" s="136"/>
    </row>
    <row r="24" spans="1:15" ht="12.75">
      <c r="A24" s="126">
        <v>3212</v>
      </c>
      <c r="B24" s="199" t="s">
        <v>71</v>
      </c>
      <c r="C24" s="13">
        <v>879840.99807551922</v>
      </c>
      <c r="D24" s="13">
        <v>873181.49844050698</v>
      </c>
      <c r="E24" s="13">
        <v>623897</v>
      </c>
      <c r="F24" s="13">
        <v>605409</v>
      </c>
      <c r="G24" s="13">
        <v>655690</v>
      </c>
      <c r="H24" s="13">
        <v>672407</v>
      </c>
      <c r="I24" s="13">
        <v>1027009</v>
      </c>
      <c r="J24" s="13"/>
      <c r="K24" s="13">
        <f>I24+J24</f>
        <v>1027009</v>
      </c>
      <c r="L24" s="294">
        <f t="shared" si="1"/>
        <v>100</v>
      </c>
    </row>
    <row r="25" spans="1:15" ht="12.75">
      <c r="A25" s="200">
        <v>3213</v>
      </c>
      <c r="B25" s="201" t="s">
        <v>9</v>
      </c>
      <c r="C25" s="13">
        <v>88861.371026610912</v>
      </c>
      <c r="D25" s="13">
        <v>88463.20260136704</v>
      </c>
      <c r="E25" s="13">
        <v>68865</v>
      </c>
      <c r="F25" s="13">
        <v>59051</v>
      </c>
      <c r="G25" s="13">
        <v>68985</v>
      </c>
      <c r="H25" s="13">
        <v>67490</v>
      </c>
      <c r="I25" s="13">
        <v>159268</v>
      </c>
      <c r="J25" s="13"/>
      <c r="K25" s="13">
        <f>I25+J25</f>
        <v>159268</v>
      </c>
      <c r="L25" s="294">
        <f t="shared" si="1"/>
        <v>100</v>
      </c>
    </row>
    <row r="26" spans="1:15" ht="12.75">
      <c r="A26" s="50">
        <v>322</v>
      </c>
      <c r="B26" s="27" t="s">
        <v>72</v>
      </c>
      <c r="C26" s="290">
        <v>1537314.7521401553</v>
      </c>
      <c r="D26" s="290">
        <v>1588988.9176454972</v>
      </c>
      <c r="E26" s="290">
        <v>680872</v>
      </c>
      <c r="F26" s="290">
        <v>766854</v>
      </c>
      <c r="G26" s="290">
        <v>706407</v>
      </c>
      <c r="H26" s="290">
        <v>828590</v>
      </c>
      <c r="I26" s="290">
        <v>1506404</v>
      </c>
      <c r="J26" s="2">
        <f>SUM(J27:J31)</f>
        <v>235000</v>
      </c>
      <c r="K26" s="2">
        <f>SUM(K27:K31)</f>
        <v>1741404</v>
      </c>
      <c r="L26" s="21">
        <f t="shared" si="1"/>
        <v>115.60006479005631</v>
      </c>
    </row>
    <row r="27" spans="1:15" ht="12.75">
      <c r="A27" s="202">
        <v>3221</v>
      </c>
      <c r="B27" s="33" t="s">
        <v>73</v>
      </c>
      <c r="C27" s="13">
        <v>216825.0049771053</v>
      </c>
      <c r="D27" s="13">
        <v>212691.61855464859</v>
      </c>
      <c r="E27" s="13">
        <v>114420</v>
      </c>
      <c r="F27" s="13">
        <v>128879</v>
      </c>
      <c r="G27" s="13">
        <v>128010</v>
      </c>
      <c r="H27" s="13">
        <v>136875</v>
      </c>
      <c r="I27" s="13">
        <v>278718</v>
      </c>
      <c r="J27" s="13"/>
      <c r="K27" s="13">
        <f>I27+J27</f>
        <v>278718</v>
      </c>
      <c r="L27" s="294">
        <f t="shared" si="1"/>
        <v>100</v>
      </c>
    </row>
    <row r="28" spans="1:15" ht="12.75">
      <c r="A28" s="202">
        <v>3222</v>
      </c>
      <c r="B28" s="33" t="s">
        <v>74</v>
      </c>
      <c r="C28" s="13">
        <v>96137.633552325962</v>
      </c>
      <c r="D28" s="13">
        <v>118693.47667396642</v>
      </c>
      <c r="E28" s="13">
        <v>60257</v>
      </c>
      <c r="F28" s="13">
        <v>71556</v>
      </c>
      <c r="G28" s="13">
        <v>60257</v>
      </c>
      <c r="H28" s="13">
        <v>77732</v>
      </c>
      <c r="I28" s="13">
        <v>132723</v>
      </c>
      <c r="J28" s="13">
        <v>15000</v>
      </c>
      <c r="K28" s="13">
        <f>I28+J28</f>
        <v>147723</v>
      </c>
      <c r="L28" s="294">
        <f t="shared" si="1"/>
        <v>111.30173368594743</v>
      </c>
    </row>
    <row r="29" spans="1:15" ht="12.75">
      <c r="A29" s="202">
        <v>3223</v>
      </c>
      <c r="B29" s="33" t="s">
        <v>75</v>
      </c>
      <c r="C29" s="13">
        <v>1118898.1352445418</v>
      </c>
      <c r="D29" s="13">
        <v>1147922.4898798857</v>
      </c>
      <c r="E29" s="13">
        <v>465115</v>
      </c>
      <c r="F29" s="13">
        <v>525234</v>
      </c>
      <c r="G29" s="13">
        <v>471811</v>
      </c>
      <c r="H29" s="13">
        <v>565004</v>
      </c>
      <c r="I29" s="13">
        <v>1028602</v>
      </c>
      <c r="J29" s="13">
        <v>170000</v>
      </c>
      <c r="K29" s="13">
        <f>I29+J29</f>
        <v>1198602</v>
      </c>
      <c r="L29" s="294">
        <f t="shared" si="1"/>
        <v>116.52728655009422</v>
      </c>
    </row>
    <row r="30" spans="1:15" ht="12.75">
      <c r="A30" s="202">
        <v>3224</v>
      </c>
      <c r="B30" s="203" t="s">
        <v>11</v>
      </c>
      <c r="C30" s="13">
        <v>90079.633685048771</v>
      </c>
      <c r="D30" s="13">
        <v>93213.882805760164</v>
      </c>
      <c r="E30" s="13">
        <v>31749</v>
      </c>
      <c r="F30" s="13">
        <v>31196</v>
      </c>
      <c r="G30" s="13">
        <v>36134</v>
      </c>
      <c r="H30" s="13">
        <v>38033</v>
      </c>
      <c r="I30" s="13">
        <v>46453</v>
      </c>
      <c r="J30" s="13">
        <v>20000</v>
      </c>
      <c r="K30" s="13">
        <f>I30+J30</f>
        <v>66453</v>
      </c>
      <c r="L30" s="294">
        <f t="shared" si="1"/>
        <v>143.05426990721804</v>
      </c>
    </row>
    <row r="31" spans="1:15" ht="12.75">
      <c r="A31" s="202">
        <v>3225</v>
      </c>
      <c r="B31" s="203" t="s">
        <v>13</v>
      </c>
      <c r="C31" s="13">
        <v>15374.344681133452</v>
      </c>
      <c r="D31" s="13">
        <v>16467.449731236313</v>
      </c>
      <c r="E31" s="13">
        <v>9331</v>
      </c>
      <c r="F31" s="13">
        <v>9989</v>
      </c>
      <c r="G31" s="13">
        <v>10195</v>
      </c>
      <c r="H31" s="13">
        <v>10946</v>
      </c>
      <c r="I31" s="13">
        <v>19908</v>
      </c>
      <c r="J31" s="13">
        <v>30000</v>
      </c>
      <c r="K31" s="13">
        <f>I31+J31</f>
        <v>49908</v>
      </c>
      <c r="L31" s="294">
        <f t="shared" si="1"/>
        <v>250.69318866787222</v>
      </c>
    </row>
    <row r="32" spans="1:15" ht="12.75">
      <c r="A32" s="50">
        <v>323</v>
      </c>
      <c r="B32" s="27" t="s">
        <v>14</v>
      </c>
      <c r="C32" s="2">
        <v>5067415.7541973582</v>
      </c>
      <c r="D32" s="2">
        <v>5079531.0903178705</v>
      </c>
      <c r="E32" s="2">
        <v>2786329</v>
      </c>
      <c r="F32" s="2">
        <v>3018312</v>
      </c>
      <c r="G32" s="2">
        <v>2845935</v>
      </c>
      <c r="H32" s="2">
        <v>3277524</v>
      </c>
      <c r="I32" s="2">
        <v>5161325</v>
      </c>
      <c r="J32" s="2">
        <f>SUM(J33:J41)</f>
        <v>884365</v>
      </c>
      <c r="K32" s="2">
        <f>SUM(K33:K41)</f>
        <v>6045690</v>
      </c>
      <c r="L32" s="21">
        <f t="shared" si="1"/>
        <v>117.13445675286869</v>
      </c>
    </row>
    <row r="33" spans="1:12" ht="12.75">
      <c r="A33" s="56">
        <v>3231</v>
      </c>
      <c r="B33" s="1" t="s">
        <v>76</v>
      </c>
      <c r="C33" s="13">
        <v>507856.79208972061</v>
      </c>
      <c r="D33" s="13">
        <v>505515.16358086135</v>
      </c>
      <c r="E33" s="13">
        <v>268947</v>
      </c>
      <c r="F33" s="13">
        <v>305472</v>
      </c>
      <c r="G33" s="13">
        <v>275426</v>
      </c>
      <c r="H33" s="13">
        <v>334015</v>
      </c>
      <c r="I33" s="13">
        <v>557436</v>
      </c>
      <c r="J33" s="13"/>
      <c r="K33" s="13">
        <f t="shared" ref="K33:K41" si="2">I33+J33</f>
        <v>557436</v>
      </c>
      <c r="L33" s="294">
        <f t="shared" si="1"/>
        <v>100</v>
      </c>
    </row>
    <row r="34" spans="1:12" ht="12.75">
      <c r="A34" s="56">
        <v>3232</v>
      </c>
      <c r="B34" s="203" t="s">
        <v>15</v>
      </c>
      <c r="C34" s="13">
        <v>450085.07532019378</v>
      </c>
      <c r="D34" s="13">
        <v>465399.03112349857</v>
      </c>
      <c r="E34" s="13">
        <v>176247</v>
      </c>
      <c r="F34" s="13">
        <v>204943</v>
      </c>
      <c r="G34" s="13">
        <v>181596</v>
      </c>
      <c r="H34" s="13">
        <v>225625</v>
      </c>
      <c r="I34" s="13">
        <v>578406</v>
      </c>
      <c r="J34" s="13"/>
      <c r="K34" s="13">
        <f t="shared" si="2"/>
        <v>578406</v>
      </c>
      <c r="L34" s="294">
        <f t="shared" si="1"/>
        <v>100</v>
      </c>
    </row>
    <row r="35" spans="1:12" ht="12.75">
      <c r="A35" s="56">
        <v>3233</v>
      </c>
      <c r="B35" s="204" t="s">
        <v>77</v>
      </c>
      <c r="C35" s="13">
        <v>9370.2302740725991</v>
      </c>
      <c r="D35" s="13">
        <v>9370.2302740725991</v>
      </c>
      <c r="E35" s="13">
        <v>3650</v>
      </c>
      <c r="F35" s="13">
        <v>3650</v>
      </c>
      <c r="G35" s="13">
        <v>3650</v>
      </c>
      <c r="H35" s="13">
        <v>3650</v>
      </c>
      <c r="I35" s="13">
        <v>53089</v>
      </c>
      <c r="J35" s="13"/>
      <c r="K35" s="13">
        <f t="shared" si="2"/>
        <v>53089</v>
      </c>
      <c r="L35" s="294">
        <f t="shared" si="1"/>
        <v>100</v>
      </c>
    </row>
    <row r="36" spans="1:12" ht="12.75">
      <c r="A36" s="56">
        <v>3234</v>
      </c>
      <c r="B36" s="204" t="s">
        <v>78</v>
      </c>
      <c r="C36" s="13">
        <v>76745.902183290193</v>
      </c>
      <c r="D36" s="13">
        <v>80135.111818966092</v>
      </c>
      <c r="E36" s="13">
        <v>58365</v>
      </c>
      <c r="F36" s="13">
        <v>54191</v>
      </c>
      <c r="G36" s="13">
        <v>59363</v>
      </c>
      <c r="H36" s="13">
        <v>61573</v>
      </c>
      <c r="I36" s="13">
        <v>172540</v>
      </c>
      <c r="J36" s="13">
        <v>-62540</v>
      </c>
      <c r="K36" s="13">
        <f t="shared" si="2"/>
        <v>110000</v>
      </c>
      <c r="L36" s="294">
        <f t="shared" si="1"/>
        <v>63.753332560565667</v>
      </c>
    </row>
    <row r="37" spans="1:12" ht="12.75">
      <c r="A37" s="56">
        <v>3235</v>
      </c>
      <c r="B37" s="204" t="s">
        <v>79</v>
      </c>
      <c r="C37" s="13">
        <v>1511066.8259340366</v>
      </c>
      <c r="D37" s="13">
        <v>1481340.3676421791</v>
      </c>
      <c r="E37" s="13">
        <v>723733</v>
      </c>
      <c r="F37" s="13">
        <v>799209</v>
      </c>
      <c r="G37" s="13">
        <v>751421</v>
      </c>
      <c r="H37" s="13">
        <v>868960</v>
      </c>
      <c r="I37" s="13">
        <v>1287411</v>
      </c>
      <c r="J37" s="13">
        <v>312589</v>
      </c>
      <c r="K37" s="13">
        <f t="shared" si="2"/>
        <v>1600000</v>
      </c>
      <c r="L37" s="294">
        <f t="shared" si="1"/>
        <v>124.28043569613745</v>
      </c>
    </row>
    <row r="38" spans="1:12" ht="12.75">
      <c r="A38" s="56">
        <v>3236</v>
      </c>
      <c r="B38" s="204" t="s">
        <v>189</v>
      </c>
      <c r="C38" s="13">
        <v>73473.090450593925</v>
      </c>
      <c r="D38" s="13">
        <v>88236.512044594856</v>
      </c>
      <c r="E38" s="13">
        <v>61296</v>
      </c>
      <c r="F38" s="13">
        <v>58769</v>
      </c>
      <c r="G38" s="13">
        <v>69312</v>
      </c>
      <c r="H38" s="13">
        <v>72539</v>
      </c>
      <c r="I38" s="13">
        <v>66361</v>
      </c>
      <c r="J38" s="13">
        <v>38639</v>
      </c>
      <c r="K38" s="13">
        <f t="shared" si="2"/>
        <v>105000</v>
      </c>
      <c r="L38" s="294">
        <f t="shared" si="1"/>
        <v>158.22546375129971</v>
      </c>
    </row>
    <row r="39" spans="1:12" ht="12.75">
      <c r="A39" s="56">
        <v>3237</v>
      </c>
      <c r="B39" s="203" t="s">
        <v>16</v>
      </c>
      <c r="C39" s="13">
        <v>572774.70303271618</v>
      </c>
      <c r="D39" s="13">
        <v>597726.32556904899</v>
      </c>
      <c r="E39" s="13">
        <v>537210</v>
      </c>
      <c r="F39" s="13">
        <v>563249</v>
      </c>
      <c r="G39" s="13">
        <v>547222</v>
      </c>
      <c r="H39" s="13">
        <v>615844</v>
      </c>
      <c r="I39" s="13">
        <v>654323</v>
      </c>
      <c r="J39" s="13">
        <v>395677</v>
      </c>
      <c r="K39" s="13">
        <f t="shared" si="2"/>
        <v>1050000</v>
      </c>
      <c r="L39" s="294">
        <f t="shared" si="1"/>
        <v>160.47120458855949</v>
      </c>
    </row>
    <row r="40" spans="1:12" ht="12.75">
      <c r="A40" s="14">
        <v>3238</v>
      </c>
      <c r="B40" s="15" t="s">
        <v>205</v>
      </c>
      <c r="C40" s="13">
        <v>1407630.2342557567</v>
      </c>
      <c r="D40" s="13">
        <v>1401396.2439445218</v>
      </c>
      <c r="E40" s="13">
        <v>694069</v>
      </c>
      <c r="F40" s="13">
        <v>759749</v>
      </c>
      <c r="G40" s="13">
        <v>694069</v>
      </c>
      <c r="H40" s="13">
        <v>794443</v>
      </c>
      <c r="I40" s="13">
        <v>1260867</v>
      </c>
      <c r="J40" s="13">
        <v>200000</v>
      </c>
      <c r="K40" s="13">
        <f t="shared" si="2"/>
        <v>1460867</v>
      </c>
      <c r="L40" s="294">
        <f t="shared" si="1"/>
        <v>115.86210123668872</v>
      </c>
    </row>
    <row r="41" spans="1:12" ht="12.75">
      <c r="A41" s="56">
        <v>3239</v>
      </c>
      <c r="B41" s="203" t="s">
        <v>80</v>
      </c>
      <c r="C41" s="13">
        <v>458412.9006569779</v>
      </c>
      <c r="D41" s="13">
        <v>450412.1043201274</v>
      </c>
      <c r="E41" s="13">
        <v>262812</v>
      </c>
      <c r="F41" s="13">
        <v>269080</v>
      </c>
      <c r="G41" s="13">
        <v>263876</v>
      </c>
      <c r="H41" s="13">
        <v>300875</v>
      </c>
      <c r="I41" s="13">
        <v>530892</v>
      </c>
      <c r="J41" s="13"/>
      <c r="K41" s="13">
        <f t="shared" si="2"/>
        <v>530892</v>
      </c>
      <c r="L41" s="294">
        <f t="shared" si="1"/>
        <v>100</v>
      </c>
    </row>
    <row r="42" spans="1:12" ht="12.75" hidden="1">
      <c r="A42" s="55">
        <v>324</v>
      </c>
      <c r="B42" s="205" t="s">
        <v>213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f>J43</f>
        <v>0</v>
      </c>
      <c r="K42" s="57">
        <f>K43</f>
        <v>0</v>
      </c>
      <c r="L42" s="21">
        <v>0</v>
      </c>
    </row>
    <row r="43" spans="1:12" ht="12.75" hidden="1">
      <c r="A43" s="56">
        <v>3241</v>
      </c>
      <c r="B43" s="203" t="s">
        <v>213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/>
      <c r="K43" s="13">
        <f>I43+J43</f>
        <v>0</v>
      </c>
      <c r="L43" s="21">
        <v>0</v>
      </c>
    </row>
    <row r="44" spans="1:12" ht="12.75">
      <c r="A44" s="50">
        <v>329</v>
      </c>
      <c r="B44" s="27" t="s">
        <v>82</v>
      </c>
      <c r="C44" s="2">
        <v>526439.17977304396</v>
      </c>
      <c r="D44" s="2">
        <v>513212.95374610124</v>
      </c>
      <c r="E44" s="2">
        <v>287352</v>
      </c>
      <c r="F44" s="2">
        <v>285590</v>
      </c>
      <c r="G44" s="2">
        <v>296950</v>
      </c>
      <c r="H44" s="2">
        <v>302392</v>
      </c>
      <c r="I44" s="2">
        <v>737010</v>
      </c>
      <c r="J44" s="2">
        <f>SUM(J45:J50)</f>
        <v>0</v>
      </c>
      <c r="K44" s="2">
        <f>SUM(K45:K50)</f>
        <v>737010</v>
      </c>
      <c r="L44" s="21">
        <f t="shared" ref="L44:L53" si="3">K44/I44*100</f>
        <v>100</v>
      </c>
    </row>
    <row r="45" spans="1:12" ht="15.75" customHeight="1">
      <c r="A45" s="56">
        <v>3291</v>
      </c>
      <c r="B45" s="206" t="s">
        <v>119</v>
      </c>
      <c r="C45" s="13">
        <v>13367.443095095892</v>
      </c>
      <c r="D45" s="13">
        <v>14582.653128940208</v>
      </c>
      <c r="E45" s="13">
        <v>15438</v>
      </c>
      <c r="F45" s="13">
        <v>13407</v>
      </c>
      <c r="G45" s="13">
        <v>15438</v>
      </c>
      <c r="H45" s="13">
        <v>15438</v>
      </c>
      <c r="I45" s="13">
        <v>39817</v>
      </c>
      <c r="J45" s="7"/>
      <c r="K45" s="7">
        <f t="shared" ref="K45:K50" si="4">I45+J45</f>
        <v>39817</v>
      </c>
      <c r="L45" s="294">
        <f t="shared" si="3"/>
        <v>100</v>
      </c>
    </row>
    <row r="46" spans="1:12" ht="12.75">
      <c r="A46" s="56">
        <v>3292</v>
      </c>
      <c r="B46" s="33" t="s">
        <v>83</v>
      </c>
      <c r="C46" s="13">
        <v>110063.30877961377</v>
      </c>
      <c r="D46" s="13">
        <v>114058.92892693609</v>
      </c>
      <c r="E46" s="13">
        <v>106706</v>
      </c>
      <c r="F46" s="13">
        <v>107853</v>
      </c>
      <c r="G46" s="13">
        <v>106873</v>
      </c>
      <c r="H46" s="13">
        <v>108019</v>
      </c>
      <c r="I46" s="13">
        <v>159267</v>
      </c>
      <c r="J46" s="13">
        <v>40000</v>
      </c>
      <c r="K46" s="13">
        <f t="shared" si="4"/>
        <v>199267</v>
      </c>
      <c r="L46" s="294">
        <f t="shared" si="3"/>
        <v>125.11505836111687</v>
      </c>
    </row>
    <row r="47" spans="1:12" ht="12.75">
      <c r="A47" s="56">
        <v>3293</v>
      </c>
      <c r="B47" s="33" t="s">
        <v>84</v>
      </c>
      <c r="C47" s="13">
        <v>35973.455438317076</v>
      </c>
      <c r="D47" s="13">
        <v>16821.819629703365</v>
      </c>
      <c r="E47" s="13">
        <v>11483</v>
      </c>
      <c r="F47" s="13">
        <v>7648</v>
      </c>
      <c r="G47" s="13">
        <v>11857</v>
      </c>
      <c r="H47" s="13">
        <v>8056</v>
      </c>
      <c r="I47" s="13">
        <v>46811</v>
      </c>
      <c r="J47" s="13"/>
      <c r="K47" s="13">
        <f t="shared" si="4"/>
        <v>46811</v>
      </c>
      <c r="L47" s="294">
        <f t="shared" si="3"/>
        <v>100</v>
      </c>
    </row>
    <row r="48" spans="1:12" ht="12.75">
      <c r="A48" s="56">
        <v>3294</v>
      </c>
      <c r="B48" s="33" t="s">
        <v>190</v>
      </c>
      <c r="C48" s="13">
        <v>14907.824009556041</v>
      </c>
      <c r="D48" s="13">
        <v>14907.824009556041</v>
      </c>
      <c r="E48" s="13">
        <v>7362</v>
      </c>
      <c r="F48" s="13">
        <v>7362</v>
      </c>
      <c r="G48" s="13">
        <v>7362</v>
      </c>
      <c r="H48" s="13">
        <v>7362</v>
      </c>
      <c r="I48" s="13">
        <v>46453</v>
      </c>
      <c r="J48" s="13">
        <v>-20000</v>
      </c>
      <c r="K48" s="13">
        <f t="shared" si="4"/>
        <v>26453</v>
      </c>
      <c r="L48" s="294">
        <f t="shared" si="3"/>
        <v>56.945730092781957</v>
      </c>
    </row>
    <row r="49" spans="1:12" ht="12.75">
      <c r="A49" s="56">
        <v>3295</v>
      </c>
      <c r="B49" s="33" t="s">
        <v>139</v>
      </c>
      <c r="C49" s="13">
        <v>234198.28787577144</v>
      </c>
      <c r="D49" s="13">
        <v>233790.03251708805</v>
      </c>
      <c r="E49" s="13">
        <v>123688</v>
      </c>
      <c r="F49" s="13">
        <v>122266</v>
      </c>
      <c r="G49" s="13">
        <v>132511</v>
      </c>
      <c r="H49" s="13">
        <v>135543</v>
      </c>
      <c r="I49" s="13">
        <v>305303</v>
      </c>
      <c r="J49" s="13"/>
      <c r="K49" s="13">
        <f t="shared" si="4"/>
        <v>305303</v>
      </c>
      <c r="L49" s="294">
        <f t="shared" si="3"/>
        <v>100</v>
      </c>
    </row>
    <row r="50" spans="1:12" ht="12.75">
      <c r="A50" s="56">
        <v>3299</v>
      </c>
      <c r="B50" s="33" t="s">
        <v>82</v>
      </c>
      <c r="C50" s="13">
        <v>117928.86057468975</v>
      </c>
      <c r="D50" s="13">
        <v>119051.69553387749</v>
      </c>
      <c r="E50" s="13">
        <v>22675</v>
      </c>
      <c r="F50" s="13">
        <v>27054</v>
      </c>
      <c r="G50" s="13">
        <v>22909</v>
      </c>
      <c r="H50" s="13">
        <v>27974</v>
      </c>
      <c r="I50" s="13">
        <v>139359</v>
      </c>
      <c r="J50" s="13">
        <v>-20000</v>
      </c>
      <c r="K50" s="13">
        <f t="shared" si="4"/>
        <v>119359</v>
      </c>
      <c r="L50" s="294">
        <f t="shared" si="3"/>
        <v>85.648576697593981</v>
      </c>
    </row>
    <row r="51" spans="1:12" ht="12.75">
      <c r="A51" s="50">
        <v>34</v>
      </c>
      <c r="B51" s="27" t="s">
        <v>129</v>
      </c>
      <c r="C51" s="2">
        <v>98412.502488552651</v>
      </c>
      <c r="D51" s="2">
        <v>98706.881677616286</v>
      </c>
      <c r="E51" s="2">
        <v>60017</v>
      </c>
      <c r="F51" s="2">
        <v>60954</v>
      </c>
      <c r="G51" s="2">
        <v>60240</v>
      </c>
      <c r="H51" s="2">
        <v>63695</v>
      </c>
      <c r="I51" s="2">
        <v>92906</v>
      </c>
      <c r="J51" s="2">
        <f>J52</f>
        <v>9000</v>
      </c>
      <c r="K51" s="2">
        <f>K52</f>
        <v>101906</v>
      </c>
      <c r="L51" s="21">
        <f t="shared" si="3"/>
        <v>109.68721072912406</v>
      </c>
    </row>
    <row r="52" spans="1:12" ht="12.75">
      <c r="A52" s="50">
        <v>343</v>
      </c>
      <c r="B52" s="27" t="s">
        <v>94</v>
      </c>
      <c r="C52" s="2">
        <v>98412.502488552651</v>
      </c>
      <c r="D52" s="2">
        <v>98706.881677616286</v>
      </c>
      <c r="E52" s="2">
        <v>60017</v>
      </c>
      <c r="F52" s="2">
        <v>60954</v>
      </c>
      <c r="G52" s="2">
        <v>60240</v>
      </c>
      <c r="H52" s="2">
        <v>63695</v>
      </c>
      <c r="I52" s="2">
        <v>92906</v>
      </c>
      <c r="J52" s="2">
        <f>SUM(J53:J55)</f>
        <v>9000</v>
      </c>
      <c r="K52" s="2">
        <f>SUM(K53:K55)</f>
        <v>101906</v>
      </c>
      <c r="L52" s="21">
        <f t="shared" si="3"/>
        <v>109.68721072912406</v>
      </c>
    </row>
    <row r="53" spans="1:12" ht="12.75">
      <c r="A53" s="49">
        <v>3431</v>
      </c>
      <c r="B53" s="206" t="s">
        <v>95</v>
      </c>
      <c r="C53" s="13">
        <v>76176.255889574619</v>
      </c>
      <c r="D53" s="13">
        <v>76292.786515362663</v>
      </c>
      <c r="E53" s="13">
        <v>59925</v>
      </c>
      <c r="F53" s="13">
        <v>60860</v>
      </c>
      <c r="G53" s="13">
        <v>60148</v>
      </c>
      <c r="H53" s="13">
        <v>63600</v>
      </c>
      <c r="I53" s="13">
        <v>86270</v>
      </c>
      <c r="J53" s="13">
        <v>9000</v>
      </c>
      <c r="K53" s="13">
        <f>I53+J53</f>
        <v>95270</v>
      </c>
      <c r="L53" s="294">
        <f t="shared" si="3"/>
        <v>110.43236350991074</v>
      </c>
    </row>
    <row r="54" spans="1:12" ht="12.75" hidden="1">
      <c r="A54" s="52">
        <v>3432</v>
      </c>
      <c r="B54" s="207" t="s">
        <v>208</v>
      </c>
      <c r="C54" s="13">
        <v>17713.186011015991</v>
      </c>
      <c r="D54" s="13">
        <v>17713.186011015991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/>
      <c r="K54" s="13">
        <f>I54+J54</f>
        <v>0</v>
      </c>
      <c r="L54" s="294">
        <v>0</v>
      </c>
    </row>
    <row r="55" spans="1:12" ht="12.75">
      <c r="A55" s="49">
        <v>3433</v>
      </c>
      <c r="B55" s="206" t="s">
        <v>96</v>
      </c>
      <c r="C55" s="13">
        <v>4523.0605879620407</v>
      </c>
      <c r="D55" s="13">
        <v>4700.9091512376399</v>
      </c>
      <c r="E55" s="13">
        <v>92</v>
      </c>
      <c r="F55" s="13">
        <v>94</v>
      </c>
      <c r="G55" s="13">
        <v>92</v>
      </c>
      <c r="H55" s="13">
        <v>95</v>
      </c>
      <c r="I55" s="13">
        <v>6636</v>
      </c>
      <c r="J55" s="7"/>
      <c r="K55" s="7">
        <f>I55+J55</f>
        <v>6636</v>
      </c>
      <c r="L55" s="294">
        <f>K55/I55*100</f>
        <v>100</v>
      </c>
    </row>
    <row r="56" spans="1:12" ht="12.75">
      <c r="A56" s="50">
        <v>38</v>
      </c>
      <c r="B56" s="27" t="s">
        <v>140</v>
      </c>
      <c r="C56" s="2">
        <v>10453.248390735947</v>
      </c>
      <c r="D56" s="2">
        <v>10471.298692680337</v>
      </c>
      <c r="E56" s="2">
        <v>2646</v>
      </c>
      <c r="F56" s="2">
        <v>2646</v>
      </c>
      <c r="G56" s="2">
        <v>2746</v>
      </c>
      <c r="H56" s="2">
        <v>2911</v>
      </c>
      <c r="I56" s="2">
        <v>26545</v>
      </c>
      <c r="J56" s="2">
        <f>J57</f>
        <v>0</v>
      </c>
      <c r="K56" s="2">
        <f>K57</f>
        <v>26545</v>
      </c>
      <c r="L56" s="21">
        <f>K56/I56*100</f>
        <v>100</v>
      </c>
    </row>
    <row r="57" spans="1:12" ht="12.75">
      <c r="A57" s="50">
        <v>381</v>
      </c>
      <c r="B57" s="27" t="s">
        <v>56</v>
      </c>
      <c r="C57" s="2">
        <v>10453.248390735947</v>
      </c>
      <c r="D57" s="2">
        <v>10471.298692680337</v>
      </c>
      <c r="E57" s="2">
        <v>2646</v>
      </c>
      <c r="F57" s="2">
        <v>2646</v>
      </c>
      <c r="G57" s="2">
        <v>2746</v>
      </c>
      <c r="H57" s="2">
        <v>2911</v>
      </c>
      <c r="I57" s="2">
        <v>26545</v>
      </c>
      <c r="J57" s="2">
        <f>J58</f>
        <v>0</v>
      </c>
      <c r="K57" s="2">
        <f>K58</f>
        <v>26545</v>
      </c>
      <c r="L57" s="21">
        <f>K57/I57*100</f>
        <v>100</v>
      </c>
    </row>
    <row r="58" spans="1:12" ht="12.75">
      <c r="A58" s="202">
        <v>3811</v>
      </c>
      <c r="B58" s="33" t="s">
        <v>21</v>
      </c>
      <c r="C58" s="13">
        <v>10453.248390735947</v>
      </c>
      <c r="D58" s="13">
        <v>10471.298692680337</v>
      </c>
      <c r="E58" s="13">
        <v>2646</v>
      </c>
      <c r="F58" s="13">
        <v>2646</v>
      </c>
      <c r="G58" s="13">
        <v>2746</v>
      </c>
      <c r="H58" s="13">
        <v>2911</v>
      </c>
      <c r="I58" s="13">
        <v>26545</v>
      </c>
      <c r="J58" s="7"/>
      <c r="K58" s="7">
        <f>I58+J58</f>
        <v>26545</v>
      </c>
      <c r="L58" s="294">
        <f>K58/I58*100</f>
        <v>100</v>
      </c>
    </row>
    <row r="59" spans="1:12" ht="12.75">
      <c r="A59" s="202"/>
      <c r="B59" s="33"/>
      <c r="C59" s="7"/>
      <c r="D59" s="7"/>
      <c r="E59" s="7"/>
      <c r="F59" s="7"/>
      <c r="G59" s="7"/>
      <c r="H59" s="7"/>
      <c r="I59" s="7"/>
      <c r="J59" s="7"/>
      <c r="K59" s="7"/>
      <c r="L59" s="21"/>
    </row>
    <row r="60" spans="1:12" ht="12.75">
      <c r="A60" s="342" t="s">
        <v>261</v>
      </c>
      <c r="B60" s="343" t="s">
        <v>101</v>
      </c>
      <c r="C60" s="344">
        <v>406212.22377065499</v>
      </c>
      <c r="D60" s="344">
        <v>308199.08421262191</v>
      </c>
      <c r="E60" s="344">
        <v>66322</v>
      </c>
      <c r="F60" s="344">
        <v>182534</v>
      </c>
      <c r="G60" s="344">
        <v>66322</v>
      </c>
      <c r="H60" s="344">
        <v>182534</v>
      </c>
      <c r="I60" s="344">
        <v>1151715</v>
      </c>
      <c r="J60" s="344">
        <f>J61</f>
        <v>-419435</v>
      </c>
      <c r="K60" s="344">
        <f>K61</f>
        <v>732280</v>
      </c>
      <c r="L60" s="362">
        <f>K60/I60*100</f>
        <v>63.581702070390676</v>
      </c>
    </row>
    <row r="61" spans="1:12" ht="12.75">
      <c r="A61" s="342">
        <v>42</v>
      </c>
      <c r="B61" s="343" t="s">
        <v>22</v>
      </c>
      <c r="C61" s="344">
        <v>406212.22377065499</v>
      </c>
      <c r="D61" s="344">
        <v>308199.08421262191</v>
      </c>
      <c r="E61" s="344">
        <v>66322</v>
      </c>
      <c r="F61" s="344">
        <v>182534</v>
      </c>
      <c r="G61" s="344">
        <v>66322</v>
      </c>
      <c r="H61" s="344">
        <v>182534</v>
      </c>
      <c r="I61" s="344">
        <v>1151715</v>
      </c>
      <c r="J61" s="344">
        <f>J62</f>
        <v>-419435</v>
      </c>
      <c r="K61" s="344">
        <f>K62</f>
        <v>732280</v>
      </c>
      <c r="L61" s="362">
        <f>K61/I61*100</f>
        <v>63.581702070390676</v>
      </c>
    </row>
    <row r="62" spans="1:12" ht="12.75">
      <c r="A62" s="342">
        <v>422</v>
      </c>
      <c r="B62" s="343" t="s">
        <v>32</v>
      </c>
      <c r="C62" s="344">
        <v>406212.22377065499</v>
      </c>
      <c r="D62" s="344">
        <v>308199.08421262191</v>
      </c>
      <c r="E62" s="344">
        <v>66322</v>
      </c>
      <c r="F62" s="344">
        <v>182534</v>
      </c>
      <c r="G62" s="344">
        <v>66322</v>
      </c>
      <c r="H62" s="344">
        <v>182534</v>
      </c>
      <c r="I62" s="344">
        <v>1151715</v>
      </c>
      <c r="J62" s="344">
        <f>SUM(J63:J66)</f>
        <v>-419435</v>
      </c>
      <c r="K62" s="344">
        <f>SUM(K63:K66)</f>
        <v>732280</v>
      </c>
      <c r="L62" s="362">
        <f>K62/I62*100</f>
        <v>63.581702070390676</v>
      </c>
    </row>
    <row r="63" spans="1:12" ht="12.75">
      <c r="A63" s="345" t="s">
        <v>28</v>
      </c>
      <c r="B63" s="346" t="s">
        <v>29</v>
      </c>
      <c r="C63" s="347">
        <v>145993.23113677083</v>
      </c>
      <c r="D63" s="347">
        <v>42824.474085871654</v>
      </c>
      <c r="E63" s="347">
        <v>18112</v>
      </c>
      <c r="F63" s="347">
        <v>105922</v>
      </c>
      <c r="G63" s="347">
        <v>18112</v>
      </c>
      <c r="H63" s="347">
        <v>105922</v>
      </c>
      <c r="I63" s="347">
        <v>205720</v>
      </c>
      <c r="J63" s="347">
        <v>180565</v>
      </c>
      <c r="K63" s="347">
        <f>I63+J63</f>
        <v>386285</v>
      </c>
      <c r="L63" s="363">
        <f>K63/I63*100</f>
        <v>187.77221466070387</v>
      </c>
    </row>
    <row r="64" spans="1:12" ht="12.75">
      <c r="A64" s="348" t="s">
        <v>30</v>
      </c>
      <c r="B64" s="349" t="s">
        <v>31</v>
      </c>
      <c r="C64" s="347">
        <v>10542.172672373747</v>
      </c>
      <c r="D64" s="347">
        <v>10170.814254429622</v>
      </c>
      <c r="E64" s="347">
        <v>43088</v>
      </c>
      <c r="F64" s="347">
        <v>15110</v>
      </c>
      <c r="G64" s="347">
        <v>43088</v>
      </c>
      <c r="H64" s="347">
        <v>15110</v>
      </c>
      <c r="I64" s="347">
        <v>39817</v>
      </c>
      <c r="J64" s="347"/>
      <c r="K64" s="347">
        <f>I64+J64</f>
        <v>39817</v>
      </c>
      <c r="L64" s="363">
        <f>K64/I64*100</f>
        <v>100</v>
      </c>
    </row>
    <row r="65" spans="1:14" ht="12.75" hidden="1">
      <c r="A65" s="348">
        <v>4224</v>
      </c>
      <c r="B65" s="350" t="s">
        <v>126</v>
      </c>
      <c r="C65" s="347">
        <v>43611.122171345145</v>
      </c>
      <c r="D65" s="347">
        <v>42998.871856128477</v>
      </c>
      <c r="E65" s="347">
        <v>0</v>
      </c>
      <c r="F65" s="347">
        <v>0</v>
      </c>
      <c r="G65" s="347">
        <v>0</v>
      </c>
      <c r="H65" s="347">
        <v>0</v>
      </c>
      <c r="I65" s="347">
        <v>0</v>
      </c>
      <c r="J65" s="347"/>
      <c r="K65" s="347">
        <f>I65+J65</f>
        <v>0</v>
      </c>
      <c r="L65" s="363">
        <v>0</v>
      </c>
    </row>
    <row r="66" spans="1:14" ht="12.75">
      <c r="A66" s="348" t="s">
        <v>33</v>
      </c>
      <c r="B66" s="349" t="s">
        <v>1</v>
      </c>
      <c r="C66" s="347">
        <v>206065.69779016523</v>
      </c>
      <c r="D66" s="347">
        <v>212204.92401619218</v>
      </c>
      <c r="E66" s="347">
        <v>5122</v>
      </c>
      <c r="F66" s="347">
        <v>61502</v>
      </c>
      <c r="G66" s="347">
        <v>5122</v>
      </c>
      <c r="H66" s="347">
        <v>61502</v>
      </c>
      <c r="I66" s="347">
        <v>906178</v>
      </c>
      <c r="J66" s="347">
        <v>-600000</v>
      </c>
      <c r="K66" s="347">
        <f>I66+J66</f>
        <v>306178</v>
      </c>
      <c r="L66" s="363">
        <f>K66/I66*100</f>
        <v>33.787843006561623</v>
      </c>
    </row>
    <row r="67" spans="1:14" ht="12.75">
      <c r="A67" s="348"/>
      <c r="B67" s="349"/>
      <c r="C67" s="351"/>
      <c r="D67" s="351"/>
      <c r="E67" s="351"/>
      <c r="F67" s="351"/>
      <c r="G67" s="351"/>
      <c r="H67" s="351"/>
      <c r="I67" s="351"/>
      <c r="J67" s="351"/>
      <c r="K67" s="351"/>
      <c r="L67" s="362"/>
    </row>
    <row r="68" spans="1:14" ht="12.75">
      <c r="A68" s="342" t="s">
        <v>260</v>
      </c>
      <c r="B68" s="343" t="s">
        <v>102</v>
      </c>
      <c r="C68" s="344">
        <v>1277571.4380516291</v>
      </c>
      <c r="D68" s="344">
        <v>1234616.231999469</v>
      </c>
      <c r="E68" s="344">
        <v>826395</v>
      </c>
      <c r="F68" s="344">
        <v>849354</v>
      </c>
      <c r="G68" s="344">
        <f>G69</f>
        <v>826395</v>
      </c>
      <c r="H68" s="344">
        <f>H69</f>
        <v>892762</v>
      </c>
      <c r="I68" s="344">
        <v>1592674</v>
      </c>
      <c r="J68" s="344">
        <f>J69</f>
        <v>0</v>
      </c>
      <c r="K68" s="344">
        <f>K69</f>
        <v>1592674</v>
      </c>
      <c r="L68" s="362">
        <f t="shared" ref="L68:L73" si="5">K68/I68*100</f>
        <v>100</v>
      </c>
    </row>
    <row r="69" spans="1:14" ht="12.75">
      <c r="A69" s="342">
        <v>42</v>
      </c>
      <c r="B69" s="343" t="s">
        <v>22</v>
      </c>
      <c r="C69" s="344">
        <v>1277571.4380516291</v>
      </c>
      <c r="D69" s="344">
        <v>1234616.231999469</v>
      </c>
      <c r="E69" s="344">
        <v>826395</v>
      </c>
      <c r="F69" s="344">
        <v>849354</v>
      </c>
      <c r="G69" s="344">
        <f>G70+G72</f>
        <v>826395</v>
      </c>
      <c r="H69" s="344">
        <f>H70+H72</f>
        <v>892762</v>
      </c>
      <c r="I69" s="344">
        <v>1592674</v>
      </c>
      <c r="J69" s="344">
        <f>J70+J72</f>
        <v>0</v>
      </c>
      <c r="K69" s="344">
        <f>K70+K72</f>
        <v>1592674</v>
      </c>
      <c r="L69" s="362">
        <f t="shared" si="5"/>
        <v>100</v>
      </c>
    </row>
    <row r="70" spans="1:14" ht="12.75">
      <c r="A70" s="342">
        <v>422</v>
      </c>
      <c r="B70" s="343" t="s">
        <v>32</v>
      </c>
      <c r="C70" s="344">
        <v>58091.04784657243</v>
      </c>
      <c r="D70" s="344">
        <v>53357.887052890037</v>
      </c>
      <c r="E70" s="344">
        <v>368762</v>
      </c>
      <c r="F70" s="344">
        <v>371737</v>
      </c>
      <c r="G70" s="344">
        <f>G71</f>
        <v>368762</v>
      </c>
      <c r="H70" s="344">
        <f>H71</f>
        <v>371737</v>
      </c>
      <c r="I70" s="344">
        <v>398168</v>
      </c>
      <c r="J70" s="344">
        <f>J71</f>
        <v>0</v>
      </c>
      <c r="K70" s="344">
        <f>K71</f>
        <v>398168</v>
      </c>
      <c r="L70" s="362">
        <f t="shared" si="5"/>
        <v>100</v>
      </c>
      <c r="N70" s="137"/>
    </row>
    <row r="71" spans="1:14" ht="12.75">
      <c r="A71" s="345" t="s">
        <v>28</v>
      </c>
      <c r="B71" s="350" t="s">
        <v>29</v>
      </c>
      <c r="C71" s="347">
        <v>58091.04784657243</v>
      </c>
      <c r="D71" s="347">
        <v>53357.887052890037</v>
      </c>
      <c r="E71" s="347">
        <v>368762</v>
      </c>
      <c r="F71" s="347">
        <v>371737</v>
      </c>
      <c r="G71" s="347">
        <v>368762</v>
      </c>
      <c r="H71" s="347">
        <v>371737</v>
      </c>
      <c r="I71" s="347">
        <v>398168</v>
      </c>
      <c r="J71" s="347"/>
      <c r="K71" s="347">
        <f>I71+J71</f>
        <v>398168</v>
      </c>
      <c r="L71" s="363">
        <f t="shared" si="5"/>
        <v>100</v>
      </c>
      <c r="N71" s="137"/>
    </row>
    <row r="72" spans="1:14" ht="12.75">
      <c r="A72" s="342">
        <v>426</v>
      </c>
      <c r="B72" s="343" t="s">
        <v>123</v>
      </c>
      <c r="C72" s="344">
        <v>1219480.3902050566</v>
      </c>
      <c r="D72" s="344">
        <v>1181258.3449465791</v>
      </c>
      <c r="E72" s="344">
        <v>457633</v>
      </c>
      <c r="F72" s="344">
        <v>477617</v>
      </c>
      <c r="G72" s="344">
        <f>G73</f>
        <v>457633</v>
      </c>
      <c r="H72" s="344">
        <f>H73</f>
        <v>521025</v>
      </c>
      <c r="I72" s="344">
        <v>1194506</v>
      </c>
      <c r="J72" s="344">
        <f>J73</f>
        <v>0</v>
      </c>
      <c r="K72" s="344">
        <f>K73</f>
        <v>1194506</v>
      </c>
      <c r="L72" s="362">
        <f t="shared" si="5"/>
        <v>100</v>
      </c>
      <c r="N72" s="137"/>
    </row>
    <row r="73" spans="1:14" ht="12.75">
      <c r="A73" s="348">
        <v>4262</v>
      </c>
      <c r="B73" s="352" t="s">
        <v>122</v>
      </c>
      <c r="C73" s="347">
        <v>1219480.3902050566</v>
      </c>
      <c r="D73" s="347">
        <v>1181258.3449465791</v>
      </c>
      <c r="E73" s="347">
        <v>457633</v>
      </c>
      <c r="F73" s="347">
        <v>477617</v>
      </c>
      <c r="G73" s="347">
        <v>457633</v>
      </c>
      <c r="H73" s="347">
        <v>521025</v>
      </c>
      <c r="I73" s="347">
        <v>1194506</v>
      </c>
      <c r="J73" s="347"/>
      <c r="K73" s="347">
        <f>I73+J73</f>
        <v>1194506</v>
      </c>
      <c r="L73" s="363">
        <f t="shared" si="5"/>
        <v>100</v>
      </c>
      <c r="N73" s="137"/>
    </row>
    <row r="74" spans="1:14" ht="12.75">
      <c r="A74" s="348"/>
      <c r="B74" s="350"/>
      <c r="C74" s="353"/>
      <c r="D74" s="353"/>
      <c r="E74" s="353"/>
      <c r="F74" s="353"/>
      <c r="G74" s="353"/>
      <c r="H74" s="353"/>
      <c r="I74" s="353"/>
      <c r="J74" s="353"/>
      <c r="K74" s="353"/>
      <c r="L74" s="362"/>
      <c r="N74" s="137"/>
    </row>
    <row r="75" spans="1:14" ht="12.75" hidden="1">
      <c r="A75" s="342" t="s">
        <v>103</v>
      </c>
      <c r="B75" s="343" t="s">
        <v>128</v>
      </c>
      <c r="C75" s="344"/>
      <c r="D75" s="344"/>
      <c r="E75" s="344">
        <v>0</v>
      </c>
      <c r="F75" s="344">
        <v>0</v>
      </c>
      <c r="G75" s="344"/>
      <c r="H75" s="344"/>
      <c r="I75" s="344">
        <v>0</v>
      </c>
      <c r="J75" s="344">
        <f>J76</f>
        <v>0</v>
      </c>
      <c r="K75" s="344">
        <f>K76</f>
        <v>0</v>
      </c>
      <c r="L75" s="362" t="e">
        <f>K75/I75*100</f>
        <v>#DIV/0!</v>
      </c>
      <c r="N75" s="137"/>
    </row>
    <row r="76" spans="1:14" ht="12.75" hidden="1">
      <c r="A76" s="342">
        <v>42</v>
      </c>
      <c r="B76" s="343" t="s">
        <v>22</v>
      </c>
      <c r="C76" s="344"/>
      <c r="D76" s="344"/>
      <c r="E76" s="344">
        <v>0</v>
      </c>
      <c r="F76" s="344">
        <v>0</v>
      </c>
      <c r="G76" s="344"/>
      <c r="H76" s="344"/>
      <c r="I76" s="344">
        <v>0</v>
      </c>
      <c r="J76" s="344">
        <f>J77</f>
        <v>0</v>
      </c>
      <c r="K76" s="344">
        <f>K77</f>
        <v>0</v>
      </c>
      <c r="L76" s="362" t="e">
        <f>K76/I76*100</f>
        <v>#DIV/0!</v>
      </c>
      <c r="N76" s="137"/>
    </row>
    <row r="77" spans="1:14" ht="12.75" hidden="1">
      <c r="A77" s="342">
        <v>423</v>
      </c>
      <c r="B77" s="343" t="s">
        <v>130</v>
      </c>
      <c r="C77" s="344"/>
      <c r="D77" s="344"/>
      <c r="E77" s="344">
        <v>0</v>
      </c>
      <c r="F77" s="344">
        <v>0</v>
      </c>
      <c r="G77" s="344"/>
      <c r="H77" s="344"/>
      <c r="I77" s="344">
        <v>0</v>
      </c>
      <c r="J77" s="344">
        <f>SUM(J78:J79)</f>
        <v>0</v>
      </c>
      <c r="K77" s="344">
        <f>SUM(K78:K79)</f>
        <v>0</v>
      </c>
      <c r="L77" s="362" t="e">
        <f>K77/I77*100</f>
        <v>#DIV/0!</v>
      </c>
      <c r="N77" s="137"/>
    </row>
    <row r="78" spans="1:14" ht="12.75" hidden="1">
      <c r="A78" s="354">
        <v>4231</v>
      </c>
      <c r="B78" s="355" t="s">
        <v>207</v>
      </c>
      <c r="C78" s="347"/>
      <c r="D78" s="347"/>
      <c r="E78" s="347">
        <v>0</v>
      </c>
      <c r="F78" s="347">
        <v>0</v>
      </c>
      <c r="G78" s="347"/>
      <c r="H78" s="347"/>
      <c r="I78" s="347">
        <v>0</v>
      </c>
      <c r="J78" s="347">
        <v>0</v>
      </c>
      <c r="K78" s="347">
        <v>0</v>
      </c>
      <c r="L78" s="362" t="e">
        <f>K78/I78*100</f>
        <v>#DIV/0!</v>
      </c>
      <c r="N78" s="137"/>
    </row>
    <row r="79" spans="1:14" ht="12.75" hidden="1">
      <c r="A79" s="348">
        <v>4233</v>
      </c>
      <c r="B79" s="350" t="s">
        <v>183</v>
      </c>
      <c r="C79" s="347"/>
      <c r="D79" s="347"/>
      <c r="E79" s="347">
        <v>0</v>
      </c>
      <c r="F79" s="347">
        <v>0</v>
      </c>
      <c r="G79" s="347"/>
      <c r="H79" s="347"/>
      <c r="I79" s="347">
        <v>0</v>
      </c>
      <c r="J79" s="347">
        <v>0</v>
      </c>
      <c r="K79" s="347">
        <v>0</v>
      </c>
      <c r="L79" s="362" t="e">
        <f>K79/I79*100</f>
        <v>#DIV/0!</v>
      </c>
      <c r="N79" s="137"/>
    </row>
    <row r="80" spans="1:14" ht="12.75" hidden="1">
      <c r="A80" s="348"/>
      <c r="B80" s="349"/>
      <c r="C80" s="356"/>
      <c r="D80" s="356"/>
      <c r="E80" s="356"/>
      <c r="F80" s="356"/>
      <c r="G80" s="356"/>
      <c r="H80" s="356"/>
      <c r="I80" s="356"/>
      <c r="J80" s="356"/>
      <c r="K80" s="356"/>
      <c r="L80" s="362"/>
      <c r="N80" s="137"/>
    </row>
    <row r="81" spans="1:15" ht="12.75">
      <c r="A81" s="342" t="s">
        <v>259</v>
      </c>
      <c r="B81" s="343" t="s">
        <v>106</v>
      </c>
      <c r="C81" s="344">
        <v>2706141.615236578</v>
      </c>
      <c r="D81" s="344">
        <v>2214281.9032450723</v>
      </c>
      <c r="E81" s="344">
        <v>1397953</v>
      </c>
      <c r="F81" s="344">
        <v>1678597</v>
      </c>
      <c r="G81" s="344">
        <f t="shared" ref="G81:H83" si="6">G82</f>
        <v>1465558</v>
      </c>
      <c r="H81" s="344">
        <f t="shared" si="6"/>
        <v>1813741</v>
      </c>
      <c r="I81" s="344">
        <v>3508144</v>
      </c>
      <c r="J81" s="344">
        <f>J82</f>
        <v>1732863</v>
      </c>
      <c r="K81" s="344">
        <f>K82</f>
        <v>5241007</v>
      </c>
      <c r="L81" s="362">
        <f>K81/I81*100</f>
        <v>149.39543530710256</v>
      </c>
      <c r="N81" s="137"/>
    </row>
    <row r="82" spans="1:15" ht="12.75">
      <c r="A82" s="342">
        <v>42</v>
      </c>
      <c r="B82" s="343" t="s">
        <v>22</v>
      </c>
      <c r="C82" s="344">
        <v>2706141.615236578</v>
      </c>
      <c r="D82" s="344">
        <v>2214281.9032450723</v>
      </c>
      <c r="E82" s="344">
        <v>1397953</v>
      </c>
      <c r="F82" s="344">
        <v>1678597</v>
      </c>
      <c r="G82" s="344">
        <f t="shared" si="6"/>
        <v>1465558</v>
      </c>
      <c r="H82" s="344">
        <f t="shared" si="6"/>
        <v>1813741</v>
      </c>
      <c r="I82" s="344">
        <v>3508144</v>
      </c>
      <c r="J82" s="344">
        <f>J83</f>
        <v>1732863</v>
      </c>
      <c r="K82" s="344">
        <f>K83</f>
        <v>5241007</v>
      </c>
      <c r="L82" s="362">
        <f>K82/I82*100</f>
        <v>149.39543530710256</v>
      </c>
      <c r="N82" s="137"/>
    </row>
    <row r="83" spans="1:15" ht="12.75">
      <c r="A83" s="342">
        <v>421</v>
      </c>
      <c r="B83" s="343" t="s">
        <v>23</v>
      </c>
      <c r="C83" s="344">
        <v>2706141.615236578</v>
      </c>
      <c r="D83" s="344">
        <v>2214281.9032450723</v>
      </c>
      <c r="E83" s="344">
        <v>1397953</v>
      </c>
      <c r="F83" s="344">
        <v>1678597</v>
      </c>
      <c r="G83" s="344">
        <f t="shared" si="6"/>
        <v>1465558</v>
      </c>
      <c r="H83" s="344">
        <f t="shared" si="6"/>
        <v>1813741</v>
      </c>
      <c r="I83" s="344">
        <v>3508144</v>
      </c>
      <c r="J83" s="344">
        <f>J84+J85</f>
        <v>1732863</v>
      </c>
      <c r="K83" s="344">
        <f>K84+K85</f>
        <v>5241007</v>
      </c>
      <c r="L83" s="362">
        <f>K83/I83*100</f>
        <v>149.39543530710256</v>
      </c>
      <c r="N83" s="137"/>
    </row>
    <row r="84" spans="1:15" ht="15" customHeight="1">
      <c r="A84" s="348" t="s">
        <v>24</v>
      </c>
      <c r="B84" s="349" t="s">
        <v>25</v>
      </c>
      <c r="C84" s="347">
        <v>2706141.615236578</v>
      </c>
      <c r="D84" s="347">
        <v>2214281.9032450723</v>
      </c>
      <c r="E84" s="347">
        <v>1397953</v>
      </c>
      <c r="F84" s="347">
        <v>1678597</v>
      </c>
      <c r="G84" s="347">
        <v>1465558</v>
      </c>
      <c r="H84" s="347">
        <v>1813741</v>
      </c>
      <c r="I84" s="347">
        <v>3508144</v>
      </c>
      <c r="J84" s="347">
        <v>1732863</v>
      </c>
      <c r="K84" s="347">
        <f>I84+J84</f>
        <v>5241007</v>
      </c>
      <c r="L84" s="363">
        <f>K84/I84*100</f>
        <v>149.39543530710256</v>
      </c>
      <c r="N84" s="137"/>
    </row>
    <row r="85" spans="1:15" ht="14.45" hidden="1" customHeight="1">
      <c r="A85" s="202">
        <v>4214</v>
      </c>
      <c r="B85" s="203" t="s">
        <v>27</v>
      </c>
      <c r="C85" s="13"/>
      <c r="D85" s="13"/>
      <c r="E85" s="13">
        <v>0</v>
      </c>
      <c r="F85" s="13">
        <v>0</v>
      </c>
      <c r="G85" s="13"/>
      <c r="H85" s="13"/>
      <c r="I85" s="13"/>
      <c r="J85" s="13"/>
      <c r="K85" s="13"/>
      <c r="L85" s="21" t="e">
        <f>K85/I85*100</f>
        <v>#DIV/0!</v>
      </c>
      <c r="N85" s="137"/>
    </row>
    <row r="86" spans="1:15" ht="15" customHeight="1">
      <c r="A86" s="202"/>
      <c r="B86" s="203"/>
      <c r="C86" s="7"/>
      <c r="D86" s="7"/>
      <c r="E86" s="7"/>
      <c r="F86" s="7"/>
      <c r="G86" s="7"/>
      <c r="H86" s="7"/>
      <c r="I86" s="7"/>
      <c r="J86" s="7"/>
      <c r="K86" s="7"/>
      <c r="L86" s="21"/>
      <c r="M86" s="132"/>
    </row>
    <row r="87" spans="1:15" s="132" customFormat="1" ht="28.5" customHeight="1">
      <c r="A87" s="48">
        <v>1001</v>
      </c>
      <c r="B87" s="27" t="s">
        <v>114</v>
      </c>
      <c r="C87" s="2">
        <v>53677763.620678209</v>
      </c>
      <c r="D87" s="2">
        <v>53677763.620678209</v>
      </c>
      <c r="E87" s="2">
        <v>30827588</v>
      </c>
      <c r="F87" s="2">
        <v>30827588</v>
      </c>
      <c r="G87" s="2">
        <v>31949633</v>
      </c>
      <c r="H87" s="2">
        <v>31949633</v>
      </c>
      <c r="I87" s="2">
        <v>50206915</v>
      </c>
      <c r="J87" s="2">
        <f>J89+J97+J105</f>
        <v>1420000</v>
      </c>
      <c r="K87" s="2">
        <f>K89+K97+K105</f>
        <v>51626915</v>
      </c>
      <c r="L87" s="21">
        <f>K87/I87*100</f>
        <v>102.82829566405344</v>
      </c>
      <c r="M87" s="20"/>
    </row>
    <row r="88" spans="1:15" ht="12.75">
      <c r="A88" s="209"/>
      <c r="B88" s="128"/>
      <c r="C88" s="3"/>
      <c r="D88" s="3"/>
      <c r="E88" s="3"/>
      <c r="F88" s="3"/>
      <c r="G88" s="3"/>
      <c r="H88" s="3"/>
      <c r="I88" s="3"/>
      <c r="J88" s="3"/>
      <c r="K88" s="3"/>
      <c r="L88" s="21"/>
    </row>
    <row r="89" spans="1:15" s="138" customFormat="1" ht="25.5">
      <c r="A89" s="53" t="s">
        <v>258</v>
      </c>
      <c r="B89" s="6" t="s">
        <v>104</v>
      </c>
      <c r="C89" s="2">
        <v>3865981.5515296301</v>
      </c>
      <c r="D89" s="2">
        <v>3865981.5515296301</v>
      </c>
      <c r="E89" s="2">
        <v>1894734</v>
      </c>
      <c r="F89" s="2">
        <v>1894734</v>
      </c>
      <c r="G89" s="2">
        <v>1894734</v>
      </c>
      <c r="H89" s="2">
        <v>1894734</v>
      </c>
      <c r="I89" s="2">
        <v>3770522</v>
      </c>
      <c r="J89" s="2">
        <f>J90+J93</f>
        <v>0</v>
      </c>
      <c r="K89" s="2">
        <f>K90+K93</f>
        <v>3770522</v>
      </c>
      <c r="L89" s="21">
        <f t="shared" ref="L89:L95" si="7">K89/I89*100</f>
        <v>100</v>
      </c>
      <c r="M89" s="134"/>
    </row>
    <row r="90" spans="1:15" ht="12.75">
      <c r="A90" s="55">
        <v>34</v>
      </c>
      <c r="B90" s="27" t="s">
        <v>19</v>
      </c>
      <c r="C90" s="2">
        <v>680638.13126285747</v>
      </c>
      <c r="D90" s="2">
        <v>680638.13126285747</v>
      </c>
      <c r="E90" s="2">
        <v>302062</v>
      </c>
      <c r="F90" s="2">
        <v>302062</v>
      </c>
      <c r="G90" s="2">
        <v>302062</v>
      </c>
      <c r="H90" s="2">
        <v>302062</v>
      </c>
      <c r="I90" s="2">
        <v>585175</v>
      </c>
      <c r="J90" s="2">
        <f>J91</f>
        <v>0</v>
      </c>
      <c r="K90" s="2">
        <f>K91</f>
        <v>585175</v>
      </c>
      <c r="L90" s="21">
        <f t="shared" si="7"/>
        <v>100</v>
      </c>
      <c r="M90" s="134"/>
    </row>
    <row r="91" spans="1:15" ht="12.75">
      <c r="A91" s="55">
        <v>342</v>
      </c>
      <c r="B91" s="27" t="s">
        <v>141</v>
      </c>
      <c r="C91" s="2">
        <v>680638.13126285747</v>
      </c>
      <c r="D91" s="2">
        <v>680638.13126285747</v>
      </c>
      <c r="E91" s="2">
        <v>302062</v>
      </c>
      <c r="F91" s="2">
        <v>302062</v>
      </c>
      <c r="G91" s="2">
        <v>302062</v>
      </c>
      <c r="H91" s="2">
        <v>302062</v>
      </c>
      <c r="I91" s="2">
        <v>585175</v>
      </c>
      <c r="J91" s="2">
        <f>J92</f>
        <v>0</v>
      </c>
      <c r="K91" s="2">
        <f>K92</f>
        <v>585175</v>
      </c>
      <c r="L91" s="21">
        <f t="shared" si="7"/>
        <v>100</v>
      </c>
      <c r="M91" s="134"/>
    </row>
    <row r="92" spans="1:15" ht="25.5">
      <c r="A92" s="210" t="s">
        <v>18</v>
      </c>
      <c r="B92" s="211" t="s">
        <v>142</v>
      </c>
      <c r="C92" s="13">
        <v>680638.13126285747</v>
      </c>
      <c r="D92" s="13">
        <v>680638.13126285747</v>
      </c>
      <c r="E92" s="13">
        <v>302062</v>
      </c>
      <c r="F92" s="13">
        <v>302062</v>
      </c>
      <c r="G92" s="13">
        <v>302062</v>
      </c>
      <c r="H92" s="13">
        <v>302062</v>
      </c>
      <c r="I92" s="13">
        <v>585175</v>
      </c>
      <c r="J92" s="8"/>
      <c r="K92" s="8">
        <f>I92+J92</f>
        <v>585175</v>
      </c>
      <c r="L92" s="294">
        <f t="shared" si="7"/>
        <v>100</v>
      </c>
      <c r="M92" s="134"/>
    </row>
    <row r="93" spans="1:15" ht="12.75">
      <c r="A93" s="55">
        <v>54</v>
      </c>
      <c r="B93" s="27" t="s">
        <v>144</v>
      </c>
      <c r="C93" s="2">
        <v>3185343.4202667726</v>
      </c>
      <c r="D93" s="2">
        <v>3185343.4202667726</v>
      </c>
      <c r="E93" s="2">
        <v>1592672</v>
      </c>
      <c r="F93" s="2">
        <v>1592672</v>
      </c>
      <c r="G93" s="2">
        <v>1592672</v>
      </c>
      <c r="H93" s="2">
        <v>1592672</v>
      </c>
      <c r="I93" s="2">
        <v>3185347</v>
      </c>
      <c r="J93" s="2">
        <f>J94</f>
        <v>0</v>
      </c>
      <c r="K93" s="2">
        <f>K94</f>
        <v>3185347</v>
      </c>
      <c r="L93" s="21">
        <f t="shared" si="7"/>
        <v>100</v>
      </c>
      <c r="M93" s="134"/>
    </row>
    <row r="94" spans="1:15" ht="24.6" customHeight="1">
      <c r="A94" s="53">
        <v>542</v>
      </c>
      <c r="B94" s="27" t="s">
        <v>196</v>
      </c>
      <c r="C94" s="2">
        <v>3185343.4202667726</v>
      </c>
      <c r="D94" s="2">
        <v>3185343.4202667726</v>
      </c>
      <c r="E94" s="2">
        <v>1592672</v>
      </c>
      <c r="F94" s="2">
        <v>1592672</v>
      </c>
      <c r="G94" s="2">
        <v>1592672</v>
      </c>
      <c r="H94" s="2">
        <v>1592672</v>
      </c>
      <c r="I94" s="2">
        <v>3185347</v>
      </c>
      <c r="J94" s="2">
        <f>J95</f>
        <v>0</v>
      </c>
      <c r="K94" s="2">
        <f>K95</f>
        <v>3185347</v>
      </c>
      <c r="L94" s="21">
        <f t="shared" si="7"/>
        <v>100</v>
      </c>
      <c r="M94" s="134"/>
      <c r="N94" s="138"/>
      <c r="O94" s="138"/>
    </row>
    <row r="95" spans="1:15" ht="12.75">
      <c r="A95" s="54">
        <v>5422</v>
      </c>
      <c r="B95" s="31" t="s">
        <v>151</v>
      </c>
      <c r="C95" s="13">
        <v>3185343.4202667726</v>
      </c>
      <c r="D95" s="13">
        <v>3185343.4202667726</v>
      </c>
      <c r="E95" s="13">
        <v>1592672</v>
      </c>
      <c r="F95" s="13">
        <v>1592672</v>
      </c>
      <c r="G95" s="13">
        <v>1592672</v>
      </c>
      <c r="H95" s="13">
        <v>1592672</v>
      </c>
      <c r="I95" s="13">
        <v>3185347</v>
      </c>
      <c r="J95" s="7"/>
      <c r="K95" s="7">
        <f>I95+J95</f>
        <v>3185347</v>
      </c>
      <c r="L95" s="294">
        <f t="shared" si="7"/>
        <v>100</v>
      </c>
      <c r="M95" s="134"/>
    </row>
    <row r="96" spans="1:15" ht="12.75">
      <c r="A96" s="202"/>
      <c r="B96" s="203"/>
      <c r="C96" s="2"/>
      <c r="D96" s="2"/>
      <c r="E96" s="2"/>
      <c r="F96" s="2"/>
      <c r="G96" s="2"/>
      <c r="H96" s="2"/>
      <c r="I96" s="2"/>
      <c r="J96" s="2"/>
      <c r="K96" s="2"/>
      <c r="L96" s="21"/>
      <c r="M96" s="134"/>
    </row>
    <row r="97" spans="1:15" s="138" customFormat="1" ht="25.5">
      <c r="A97" s="53" t="s">
        <v>257</v>
      </c>
      <c r="B97" s="6" t="s">
        <v>105</v>
      </c>
      <c r="C97" s="2">
        <v>15584115.46884332</v>
      </c>
      <c r="D97" s="2">
        <v>15584115.46884332</v>
      </c>
      <c r="E97" s="2">
        <v>16930422</v>
      </c>
      <c r="F97" s="2">
        <v>16930422</v>
      </c>
      <c r="G97" s="2">
        <v>16930422</v>
      </c>
      <c r="H97" s="2">
        <v>16930422</v>
      </c>
      <c r="I97" s="2">
        <v>21723406</v>
      </c>
      <c r="J97" s="2">
        <f>J98+J101</f>
        <v>1420000</v>
      </c>
      <c r="K97" s="2">
        <f>K98+K101</f>
        <v>23143406</v>
      </c>
      <c r="L97" s="21">
        <f t="shared" ref="L97:L103" si="8">K97/I97*100</f>
        <v>106.53672817236854</v>
      </c>
      <c r="M97" s="134"/>
      <c r="N97" s="20"/>
      <c r="O97" s="20"/>
    </row>
    <row r="98" spans="1:15" ht="12.75">
      <c r="A98" s="55">
        <v>34</v>
      </c>
      <c r="B98" s="27" t="s">
        <v>19</v>
      </c>
      <c r="C98" s="2">
        <v>1822049.2401619218</v>
      </c>
      <c r="D98" s="2">
        <v>1822049.2401619218</v>
      </c>
      <c r="E98" s="2">
        <v>2274861</v>
      </c>
      <c r="F98" s="2">
        <v>2274861</v>
      </c>
      <c r="G98" s="2">
        <v>2274861</v>
      </c>
      <c r="H98" s="2">
        <v>2274861</v>
      </c>
      <c r="I98" s="2">
        <v>2385692</v>
      </c>
      <c r="J98" s="2">
        <f>J99</f>
        <v>1420000</v>
      </c>
      <c r="K98" s="2">
        <f>K99</f>
        <v>3805692</v>
      </c>
      <c r="L98" s="21">
        <f t="shared" si="8"/>
        <v>159.52151409318554</v>
      </c>
      <c r="M98" s="134"/>
    </row>
    <row r="99" spans="1:15" ht="12.75">
      <c r="A99" s="55">
        <v>342</v>
      </c>
      <c r="B99" s="27" t="s">
        <v>17</v>
      </c>
      <c r="C99" s="2">
        <v>1822049.2401619218</v>
      </c>
      <c r="D99" s="2">
        <v>1822049.2401619218</v>
      </c>
      <c r="E99" s="2">
        <v>2274861</v>
      </c>
      <c r="F99" s="2">
        <v>2274861</v>
      </c>
      <c r="G99" s="2">
        <v>2274861</v>
      </c>
      <c r="H99" s="2">
        <v>2274861</v>
      </c>
      <c r="I99" s="2">
        <v>2385692</v>
      </c>
      <c r="J99" s="2">
        <f>J100</f>
        <v>1420000</v>
      </c>
      <c r="K99" s="2">
        <f>K100</f>
        <v>3805692</v>
      </c>
      <c r="L99" s="21">
        <f t="shared" si="8"/>
        <v>159.52151409318554</v>
      </c>
      <c r="M99" s="134"/>
    </row>
    <row r="100" spans="1:15" ht="25.5">
      <c r="A100" s="210" t="s">
        <v>81</v>
      </c>
      <c r="B100" s="211" t="s">
        <v>143</v>
      </c>
      <c r="C100" s="13">
        <v>1822049.2401619218</v>
      </c>
      <c r="D100" s="13">
        <v>1822049.2401619218</v>
      </c>
      <c r="E100" s="13">
        <v>2274861</v>
      </c>
      <c r="F100" s="13">
        <v>2274861</v>
      </c>
      <c r="G100" s="13">
        <v>2274861</v>
      </c>
      <c r="H100" s="13">
        <v>2274861</v>
      </c>
      <c r="I100" s="13">
        <v>2385692</v>
      </c>
      <c r="J100" s="8">
        <v>1420000</v>
      </c>
      <c r="K100" s="8">
        <f>I100+J100</f>
        <v>3805692</v>
      </c>
      <c r="L100" s="294">
        <f t="shared" si="8"/>
        <v>159.52151409318554</v>
      </c>
      <c r="M100" s="134"/>
    </row>
    <row r="101" spans="1:15" ht="12.75">
      <c r="A101" s="55">
        <v>54</v>
      </c>
      <c r="B101" s="27" t="s">
        <v>144</v>
      </c>
      <c r="C101" s="2">
        <v>13762066.228681399</v>
      </c>
      <c r="D101" s="2">
        <v>13762066.228681399</v>
      </c>
      <c r="E101" s="2">
        <v>14655561</v>
      </c>
      <c r="F101" s="2">
        <v>14655561</v>
      </c>
      <c r="G101" s="2">
        <v>14655561</v>
      </c>
      <c r="H101" s="2">
        <v>14655561</v>
      </c>
      <c r="I101" s="2">
        <v>19337714</v>
      </c>
      <c r="J101" s="2">
        <f>J102</f>
        <v>0</v>
      </c>
      <c r="K101" s="2">
        <f>K102</f>
        <v>19337714</v>
      </c>
      <c r="L101" s="21">
        <f t="shared" si="8"/>
        <v>100</v>
      </c>
      <c r="M101" s="134"/>
    </row>
    <row r="102" spans="1:15" ht="25.5">
      <c r="A102" s="53">
        <v>544</v>
      </c>
      <c r="B102" s="27" t="s">
        <v>145</v>
      </c>
      <c r="C102" s="2">
        <v>13762066.228681399</v>
      </c>
      <c r="D102" s="2">
        <v>13762066.228681399</v>
      </c>
      <c r="E102" s="2">
        <v>14655561</v>
      </c>
      <c r="F102" s="2">
        <v>14655561</v>
      </c>
      <c r="G102" s="2">
        <v>14655561</v>
      </c>
      <c r="H102" s="2">
        <v>14655561</v>
      </c>
      <c r="I102" s="2">
        <v>19337714</v>
      </c>
      <c r="J102" s="2">
        <f>J103</f>
        <v>0</v>
      </c>
      <c r="K102" s="2">
        <f>K103</f>
        <v>19337714</v>
      </c>
      <c r="L102" s="21">
        <f t="shared" si="8"/>
        <v>100</v>
      </c>
      <c r="M102" s="134"/>
    </row>
    <row r="103" spans="1:15" ht="25.5">
      <c r="A103" s="54">
        <v>5443</v>
      </c>
      <c r="B103" s="31" t="s">
        <v>146</v>
      </c>
      <c r="C103" s="322">
        <v>13762066.228681399</v>
      </c>
      <c r="D103" s="322">
        <v>13762066.228681399</v>
      </c>
      <c r="E103" s="322">
        <v>14655561</v>
      </c>
      <c r="F103" s="322">
        <v>14655561</v>
      </c>
      <c r="G103" s="13">
        <v>14655561</v>
      </c>
      <c r="H103" s="13">
        <v>14655561</v>
      </c>
      <c r="I103" s="13">
        <v>19337714</v>
      </c>
      <c r="J103" s="18"/>
      <c r="K103" s="18">
        <f>I103+J103</f>
        <v>19337714</v>
      </c>
      <c r="L103" s="294">
        <f t="shared" si="8"/>
        <v>100</v>
      </c>
      <c r="M103" s="134"/>
    </row>
    <row r="104" spans="1:15" ht="12.6" customHeight="1">
      <c r="A104" s="49"/>
      <c r="B104" s="31"/>
      <c r="C104" s="4"/>
      <c r="D104" s="4"/>
      <c r="E104" s="4"/>
      <c r="F104" s="4"/>
      <c r="G104" s="4"/>
      <c r="H104" s="4"/>
      <c r="I104" s="4"/>
      <c r="J104" s="4"/>
      <c r="K104" s="4"/>
      <c r="L104" s="21"/>
      <c r="M104" s="134"/>
    </row>
    <row r="105" spans="1:15" ht="13.15" customHeight="1">
      <c r="A105" s="55" t="s">
        <v>256</v>
      </c>
      <c r="B105" s="6" t="s">
        <v>163</v>
      </c>
      <c r="C105" s="2">
        <v>34227666.600305259</v>
      </c>
      <c r="D105" s="2">
        <v>34227666.600305259</v>
      </c>
      <c r="E105" s="2">
        <v>12002432</v>
      </c>
      <c r="F105" s="2">
        <v>12002432</v>
      </c>
      <c r="G105" s="2">
        <f>G106+G109</f>
        <v>12002432</v>
      </c>
      <c r="H105" s="2">
        <f>H106+H109</f>
        <v>12824477</v>
      </c>
      <c r="I105" s="2">
        <v>24712987</v>
      </c>
      <c r="J105" s="2">
        <f>J106+J109</f>
        <v>0</v>
      </c>
      <c r="K105" s="2">
        <f>K106+K109</f>
        <v>24712987</v>
      </c>
      <c r="L105" s="21">
        <f t="shared" ref="L105:L111" si="9">K105/I105*100</f>
        <v>100</v>
      </c>
      <c r="M105" s="134"/>
    </row>
    <row r="106" spans="1:15" ht="13.15" customHeight="1">
      <c r="A106" s="55">
        <v>34</v>
      </c>
      <c r="B106" s="27" t="s">
        <v>19</v>
      </c>
      <c r="C106" s="2">
        <v>724659.36691220384</v>
      </c>
      <c r="D106" s="2">
        <v>724659.36691220384</v>
      </c>
      <c r="E106" s="2">
        <v>373079</v>
      </c>
      <c r="F106" s="2">
        <v>373079</v>
      </c>
      <c r="G106" s="2">
        <f>G107</f>
        <v>373079</v>
      </c>
      <c r="H106" s="2">
        <f>H107</f>
        <v>495124</v>
      </c>
      <c r="I106" s="2">
        <v>650342</v>
      </c>
      <c r="J106" s="2">
        <f>J107</f>
        <v>0</v>
      </c>
      <c r="K106" s="2">
        <f>K107</f>
        <v>650342</v>
      </c>
      <c r="L106" s="21">
        <f t="shared" si="9"/>
        <v>100</v>
      </c>
      <c r="M106" s="134"/>
    </row>
    <row r="107" spans="1:15" ht="13.15" customHeight="1">
      <c r="A107" s="55">
        <v>342</v>
      </c>
      <c r="B107" s="27" t="s">
        <v>164</v>
      </c>
      <c r="C107" s="2">
        <v>724659.36691220384</v>
      </c>
      <c r="D107" s="2">
        <v>724659.36691220384</v>
      </c>
      <c r="E107" s="2">
        <v>373079</v>
      </c>
      <c r="F107" s="2">
        <v>373079</v>
      </c>
      <c r="G107" s="2">
        <f>G108</f>
        <v>373079</v>
      </c>
      <c r="H107" s="2">
        <f>H108</f>
        <v>495124</v>
      </c>
      <c r="I107" s="2">
        <v>650342</v>
      </c>
      <c r="J107" s="2">
        <f>J108</f>
        <v>0</v>
      </c>
      <c r="K107" s="2">
        <f>K108</f>
        <v>650342</v>
      </c>
      <c r="L107" s="21">
        <f t="shared" si="9"/>
        <v>100</v>
      </c>
      <c r="M107" s="134"/>
    </row>
    <row r="108" spans="1:15" ht="13.15" customHeight="1">
      <c r="A108" s="49">
        <v>3428</v>
      </c>
      <c r="B108" s="31" t="s">
        <v>165</v>
      </c>
      <c r="C108" s="13">
        <v>724659.36691220384</v>
      </c>
      <c r="D108" s="13">
        <v>724659.36691220384</v>
      </c>
      <c r="E108" s="13">
        <v>373079</v>
      </c>
      <c r="F108" s="13">
        <v>373079</v>
      </c>
      <c r="G108" s="13">
        <v>373079</v>
      </c>
      <c r="H108" s="13">
        <v>495124</v>
      </c>
      <c r="I108" s="13">
        <v>650342</v>
      </c>
      <c r="J108" s="8"/>
      <c r="K108" s="8">
        <f>I108+J108</f>
        <v>650342</v>
      </c>
      <c r="L108" s="294">
        <f t="shared" si="9"/>
        <v>100</v>
      </c>
      <c r="M108" s="134"/>
    </row>
    <row r="109" spans="1:15" ht="13.15" customHeight="1">
      <c r="A109" s="55">
        <v>54</v>
      </c>
      <c r="B109" s="27" t="s">
        <v>144</v>
      </c>
      <c r="C109" s="2">
        <v>33503007.233393058</v>
      </c>
      <c r="D109" s="2">
        <v>33503007.233393058</v>
      </c>
      <c r="E109" s="2">
        <v>11629353</v>
      </c>
      <c r="F109" s="2">
        <v>11629353</v>
      </c>
      <c r="G109" s="2">
        <f>G110</f>
        <v>11629353</v>
      </c>
      <c r="H109" s="2">
        <f>H110</f>
        <v>12329353</v>
      </c>
      <c r="I109" s="2">
        <v>24062645</v>
      </c>
      <c r="J109" s="2">
        <f>J110</f>
        <v>0</v>
      </c>
      <c r="K109" s="2">
        <f>K110</f>
        <v>24062645</v>
      </c>
      <c r="L109" s="21">
        <f t="shared" si="9"/>
        <v>100</v>
      </c>
      <c r="M109" s="134"/>
    </row>
    <row r="110" spans="1:15" ht="13.15" customHeight="1">
      <c r="A110" s="55">
        <v>547</v>
      </c>
      <c r="B110" s="27" t="s">
        <v>134</v>
      </c>
      <c r="C110" s="2">
        <v>33503007.233393058</v>
      </c>
      <c r="D110" s="2">
        <v>33503007.233393058</v>
      </c>
      <c r="E110" s="2">
        <v>11629353</v>
      </c>
      <c r="F110" s="2">
        <v>11629353</v>
      </c>
      <c r="G110" s="2">
        <f>G111</f>
        <v>11629353</v>
      </c>
      <c r="H110" s="2">
        <f>H111</f>
        <v>12329353</v>
      </c>
      <c r="I110" s="2">
        <v>24062645</v>
      </c>
      <c r="J110" s="2">
        <f>J111</f>
        <v>0</v>
      </c>
      <c r="K110" s="2">
        <f>K111</f>
        <v>24062645</v>
      </c>
      <c r="L110" s="21">
        <f t="shared" si="9"/>
        <v>100</v>
      </c>
      <c r="M110" s="134"/>
    </row>
    <row r="111" spans="1:15" ht="13.15" customHeight="1">
      <c r="A111" s="49">
        <v>5471</v>
      </c>
      <c r="B111" s="31" t="s">
        <v>152</v>
      </c>
      <c r="C111" s="13">
        <v>33503007.233393058</v>
      </c>
      <c r="D111" s="13">
        <v>33503007.233393058</v>
      </c>
      <c r="E111" s="13">
        <v>11629353</v>
      </c>
      <c r="F111" s="13">
        <v>11629353</v>
      </c>
      <c r="G111" s="13">
        <v>11629353</v>
      </c>
      <c r="H111" s="13">
        <v>12329353</v>
      </c>
      <c r="I111" s="13">
        <v>24062645</v>
      </c>
      <c r="J111" s="7"/>
      <c r="K111" s="7">
        <f>I111+J111</f>
        <v>24062645</v>
      </c>
      <c r="L111" s="294">
        <f t="shared" si="9"/>
        <v>100</v>
      </c>
      <c r="N111" s="132"/>
      <c r="O111" s="132"/>
    </row>
    <row r="112" spans="1:15" ht="12.6" customHeight="1">
      <c r="A112" s="202"/>
      <c r="B112" s="203"/>
      <c r="C112" s="32"/>
      <c r="D112" s="32"/>
      <c r="E112" s="32"/>
      <c r="F112" s="32"/>
      <c r="G112" s="32"/>
      <c r="H112" s="32"/>
      <c r="I112" s="32"/>
      <c r="J112" s="32"/>
      <c r="K112" s="32"/>
      <c r="L112" s="21"/>
    </row>
    <row r="113" spans="1:14" ht="12.6" customHeight="1">
      <c r="A113" s="49"/>
      <c r="B113" s="31"/>
      <c r="C113" s="139"/>
      <c r="D113" s="139"/>
      <c r="E113" s="139"/>
      <c r="F113" s="139"/>
      <c r="G113" s="139"/>
      <c r="H113" s="139"/>
      <c r="I113" s="139"/>
      <c r="J113" s="139"/>
      <c r="K113" s="139"/>
      <c r="L113" s="21"/>
      <c r="M113" s="132"/>
    </row>
    <row r="114" spans="1:14" s="132" customFormat="1" ht="25.5">
      <c r="A114" s="104">
        <v>1002</v>
      </c>
      <c r="B114" s="27" t="s">
        <v>109</v>
      </c>
      <c r="C114" s="2">
        <v>154572684.05335456</v>
      </c>
      <c r="D114" s="2">
        <v>152562350.3882142</v>
      </c>
      <c r="E114" s="2">
        <v>88458736</v>
      </c>
      <c r="F114" s="2">
        <v>86424409</v>
      </c>
      <c r="G114" s="2">
        <f>G116+G138+G144+G162+G167+G186+G203+G213+G225</f>
        <v>84986924</v>
      </c>
      <c r="H114" s="2">
        <f>H116+H138+H144+H162+H167+H186+H203+H213+H225</f>
        <v>99258502</v>
      </c>
      <c r="I114" s="2">
        <v>175946712</v>
      </c>
      <c r="J114" s="2">
        <f>J116+J138+J144+J162+J167+J186+J196+J208</f>
        <v>12751147</v>
      </c>
      <c r="K114" s="2">
        <f>K116+K138+K144+K162+K167+K186+K196+K208</f>
        <v>188697859</v>
      </c>
      <c r="L114" s="21">
        <f>K114/I114*100</f>
        <v>107.24716413001228</v>
      </c>
      <c r="M114" s="20"/>
    </row>
    <row r="115" spans="1:14" ht="12.75">
      <c r="A115" s="212"/>
      <c r="B115" s="213"/>
      <c r="C115" s="5"/>
      <c r="D115" s="5"/>
      <c r="E115" s="5"/>
      <c r="F115" s="5"/>
      <c r="G115" s="5"/>
      <c r="H115" s="5"/>
      <c r="I115" s="5"/>
      <c r="J115" s="5"/>
      <c r="K115" s="5"/>
      <c r="L115" s="21"/>
      <c r="M115" s="138"/>
    </row>
    <row r="116" spans="1:14" s="138" customFormat="1" ht="42" customHeight="1">
      <c r="A116" s="53" t="s">
        <v>255</v>
      </c>
      <c r="B116" s="6" t="s">
        <v>171</v>
      </c>
      <c r="C116" s="2">
        <v>111100430.02189925</v>
      </c>
      <c r="D116" s="2">
        <v>109119248.65618156</v>
      </c>
      <c r="E116" s="2">
        <v>67093007</v>
      </c>
      <c r="F116" s="2">
        <v>64366196</v>
      </c>
      <c r="G116" s="2">
        <f>G117+G134</f>
        <v>67153874</v>
      </c>
      <c r="H116" s="2">
        <f>H117+H134</f>
        <v>78447246</v>
      </c>
      <c r="I116" s="2">
        <v>128580597</v>
      </c>
      <c r="J116" s="2">
        <f>J117+J134</f>
        <v>11735542</v>
      </c>
      <c r="K116" s="2">
        <f>K117+K134</f>
        <v>140316139</v>
      </c>
      <c r="L116" s="21">
        <f t="shared" ref="L116:L136" si="10">K116/I116*100</f>
        <v>109.12699293191179</v>
      </c>
      <c r="M116" s="20"/>
    </row>
    <row r="117" spans="1:14" ht="13.15" customHeight="1">
      <c r="A117" s="55">
        <v>32</v>
      </c>
      <c r="B117" s="6" t="s">
        <v>6</v>
      </c>
      <c r="C117" s="2">
        <v>111095243.61271484</v>
      </c>
      <c r="D117" s="2">
        <v>109114062.24699715</v>
      </c>
      <c r="E117" s="2">
        <v>67093007</v>
      </c>
      <c r="F117" s="2">
        <v>64366196</v>
      </c>
      <c r="G117" s="2">
        <f>G118+G123+G130</f>
        <v>67153874</v>
      </c>
      <c r="H117" s="2">
        <f>H118+H123+H130</f>
        <v>78447246</v>
      </c>
      <c r="I117" s="2">
        <v>128500963</v>
      </c>
      <c r="J117" s="2">
        <f>J118+J123+J130</f>
        <v>11735542</v>
      </c>
      <c r="K117" s="2">
        <f>K118+K123+K130</f>
        <v>140236505</v>
      </c>
      <c r="L117" s="21">
        <f t="shared" si="10"/>
        <v>109.13264906816302</v>
      </c>
    </row>
    <row r="118" spans="1:14" ht="13.15" customHeight="1">
      <c r="A118" s="55">
        <v>322</v>
      </c>
      <c r="B118" s="6" t="s">
        <v>72</v>
      </c>
      <c r="C118" s="2">
        <v>1066191.1208441169</v>
      </c>
      <c r="D118" s="2">
        <v>1029809.542769925</v>
      </c>
      <c r="E118" s="2">
        <v>804108</v>
      </c>
      <c r="F118" s="2">
        <v>934531</v>
      </c>
      <c r="G118" s="2">
        <f>SUM(G119:G122)</f>
        <v>804108</v>
      </c>
      <c r="H118" s="2">
        <f>SUM(H119:H122)</f>
        <v>1006197</v>
      </c>
      <c r="I118" s="2">
        <v>1707320</v>
      </c>
      <c r="J118" s="2">
        <f>SUM(J119:J122)</f>
        <v>0</v>
      </c>
      <c r="K118" s="2">
        <f>SUM(K119:K122)</f>
        <v>1707320</v>
      </c>
      <c r="L118" s="21">
        <f t="shared" si="10"/>
        <v>100</v>
      </c>
    </row>
    <row r="119" spans="1:14" ht="13.15" customHeight="1">
      <c r="A119" s="202">
        <v>3223</v>
      </c>
      <c r="B119" s="33" t="s">
        <v>75</v>
      </c>
      <c r="C119" s="13">
        <v>1037049.9701373681</v>
      </c>
      <c r="D119" s="13">
        <v>996538.85460216331</v>
      </c>
      <c r="E119" s="13">
        <v>761162</v>
      </c>
      <c r="F119" s="13">
        <v>892536</v>
      </c>
      <c r="G119" s="13">
        <v>761162</v>
      </c>
      <c r="H119" s="13">
        <v>962620</v>
      </c>
      <c r="I119" s="13">
        <v>1061783</v>
      </c>
      <c r="J119" s="13"/>
      <c r="K119" s="13">
        <f>I119+J119</f>
        <v>1061783</v>
      </c>
      <c r="L119" s="294">
        <f t="shared" si="10"/>
        <v>100</v>
      </c>
    </row>
    <row r="120" spans="1:14" ht="13.15" customHeight="1">
      <c r="A120" s="202">
        <v>3224</v>
      </c>
      <c r="B120" s="33" t="s">
        <v>11</v>
      </c>
      <c r="C120" s="13">
        <v>14620.611852146791</v>
      </c>
      <c r="D120" s="13">
        <v>15610.193111686242</v>
      </c>
      <c r="E120" s="13">
        <v>7690</v>
      </c>
      <c r="F120" s="13">
        <v>6321</v>
      </c>
      <c r="G120" s="13">
        <v>7690</v>
      </c>
      <c r="H120" s="13">
        <v>7903</v>
      </c>
      <c r="I120" s="13">
        <v>377631</v>
      </c>
      <c r="J120" s="13"/>
      <c r="K120" s="13">
        <f>I120+J120</f>
        <v>377631</v>
      </c>
      <c r="L120" s="294">
        <f t="shared" si="10"/>
        <v>100</v>
      </c>
    </row>
    <row r="121" spans="1:14" ht="13.15" customHeight="1">
      <c r="A121" s="202">
        <v>3225</v>
      </c>
      <c r="B121" s="33" t="s">
        <v>111</v>
      </c>
      <c r="C121" s="13">
        <v>3513.0400159267369</v>
      </c>
      <c r="D121" s="13">
        <v>17660.495056075386</v>
      </c>
      <c r="E121" s="13">
        <v>1247</v>
      </c>
      <c r="F121" s="13">
        <v>35674</v>
      </c>
      <c r="G121" s="13">
        <v>1247</v>
      </c>
      <c r="H121" s="13">
        <v>35674</v>
      </c>
      <c r="I121" s="13">
        <v>13272</v>
      </c>
      <c r="J121" s="13"/>
      <c r="K121" s="13">
        <f>I121+J121</f>
        <v>13272</v>
      </c>
      <c r="L121" s="294">
        <f t="shared" si="10"/>
        <v>100</v>
      </c>
    </row>
    <row r="122" spans="1:14" ht="13.15" customHeight="1">
      <c r="A122" s="202">
        <v>3227</v>
      </c>
      <c r="B122" s="33" t="s">
        <v>170</v>
      </c>
      <c r="C122" s="13">
        <v>11007.498838675427</v>
      </c>
      <c r="D122" s="13">
        <v>0</v>
      </c>
      <c r="E122" s="13">
        <v>34009</v>
      </c>
      <c r="F122" s="13">
        <v>0</v>
      </c>
      <c r="G122" s="13">
        <v>34009</v>
      </c>
      <c r="H122" s="13">
        <v>0</v>
      </c>
      <c r="I122" s="13">
        <v>254634</v>
      </c>
      <c r="J122" s="13"/>
      <c r="K122" s="13">
        <f>I122+J122</f>
        <v>254634</v>
      </c>
      <c r="L122" s="294">
        <f t="shared" si="10"/>
        <v>100</v>
      </c>
    </row>
    <row r="123" spans="1:14" ht="13.15" customHeight="1">
      <c r="A123" s="55">
        <v>323</v>
      </c>
      <c r="B123" s="6" t="s">
        <v>14</v>
      </c>
      <c r="C123" s="2">
        <v>109973058.4643971</v>
      </c>
      <c r="D123" s="2">
        <v>108028743.77861835</v>
      </c>
      <c r="E123" s="2">
        <v>66249412</v>
      </c>
      <c r="F123" s="2">
        <v>63398475</v>
      </c>
      <c r="G123" s="2">
        <f>SUM(G124:G129)</f>
        <v>66310222</v>
      </c>
      <c r="H123" s="2">
        <f>SUM(H124:H129)</f>
        <v>77400164</v>
      </c>
      <c r="I123" s="2">
        <v>126714010</v>
      </c>
      <c r="J123" s="2">
        <f>SUM(J124:J129)</f>
        <v>11735542</v>
      </c>
      <c r="K123" s="2">
        <f>SUM(K124:K129)</f>
        <v>138449552</v>
      </c>
      <c r="L123" s="21">
        <f t="shared" si="10"/>
        <v>109.2614399938886</v>
      </c>
    </row>
    <row r="124" spans="1:14" ht="13.15" customHeight="1">
      <c r="A124" s="202">
        <v>3231</v>
      </c>
      <c r="B124" s="33" t="s">
        <v>76</v>
      </c>
      <c r="C124" s="13">
        <v>11602.495188798195</v>
      </c>
      <c r="D124" s="13">
        <v>11239.763753401021</v>
      </c>
      <c r="E124" s="13">
        <v>9777</v>
      </c>
      <c r="F124" s="13">
        <v>10982</v>
      </c>
      <c r="G124" s="13">
        <v>10226</v>
      </c>
      <c r="H124" s="13">
        <v>11425</v>
      </c>
      <c r="I124" s="13">
        <v>13272</v>
      </c>
      <c r="J124" s="13"/>
      <c r="K124" s="13">
        <f t="shared" ref="K124:K129" si="11">I124+J124</f>
        <v>13272</v>
      </c>
      <c r="L124" s="294">
        <f t="shared" si="10"/>
        <v>100</v>
      </c>
      <c r="N124" s="134"/>
    </row>
    <row r="125" spans="1:14" ht="13.15" customHeight="1">
      <c r="A125" s="202">
        <v>3232</v>
      </c>
      <c r="B125" s="33" t="s">
        <v>112</v>
      </c>
      <c r="C125" s="13">
        <v>109382157.8074192</v>
      </c>
      <c r="D125" s="13">
        <v>107415140.35436989</v>
      </c>
      <c r="E125" s="13">
        <v>65976664</v>
      </c>
      <c r="F125" s="13">
        <v>63124742</v>
      </c>
      <c r="G125" s="13">
        <v>66037025</v>
      </c>
      <c r="H125" s="13">
        <v>77108467</v>
      </c>
      <c r="I125" s="13">
        <v>126103485</v>
      </c>
      <c r="J125" s="364">
        <v>11673002</v>
      </c>
      <c r="K125" s="347">
        <f t="shared" si="11"/>
        <v>137776487</v>
      </c>
      <c r="L125" s="294">
        <f t="shared" si="10"/>
        <v>109.25668469828568</v>
      </c>
      <c r="N125" s="134"/>
    </row>
    <row r="126" spans="1:14" ht="13.15" customHeight="1">
      <c r="A126" s="202">
        <v>3234</v>
      </c>
      <c r="B126" s="33" t="s">
        <v>78</v>
      </c>
      <c r="C126" s="13">
        <v>129243.2145464198</v>
      </c>
      <c r="D126" s="13">
        <v>129347.66739664211</v>
      </c>
      <c r="E126" s="13">
        <v>31946</v>
      </c>
      <c r="F126" s="13">
        <v>27173</v>
      </c>
      <c r="G126" s="13">
        <v>31946</v>
      </c>
      <c r="H126" s="13">
        <v>34895</v>
      </c>
      <c r="I126" s="13">
        <v>92906</v>
      </c>
      <c r="J126" s="13">
        <v>62540</v>
      </c>
      <c r="K126" s="13">
        <f t="shared" si="11"/>
        <v>155446</v>
      </c>
      <c r="L126" s="294">
        <f t="shared" si="10"/>
        <v>167.31535099993542</v>
      </c>
    </row>
    <row r="127" spans="1:14" ht="13.15" customHeight="1">
      <c r="A127" s="202">
        <v>3235</v>
      </c>
      <c r="B127" s="33" t="s">
        <v>79</v>
      </c>
      <c r="C127" s="13">
        <v>48866.679938947505</v>
      </c>
      <c r="D127" s="13">
        <v>46063.176056805358</v>
      </c>
      <c r="E127" s="13">
        <v>25415</v>
      </c>
      <c r="F127" s="13">
        <v>27730</v>
      </c>
      <c r="G127" s="13">
        <v>25415</v>
      </c>
      <c r="H127" s="13">
        <v>32374</v>
      </c>
      <c r="I127" s="13">
        <v>53089</v>
      </c>
      <c r="J127" s="13"/>
      <c r="K127" s="13">
        <f t="shared" si="11"/>
        <v>53089</v>
      </c>
      <c r="L127" s="294">
        <f t="shared" si="10"/>
        <v>100</v>
      </c>
      <c r="N127" s="134"/>
    </row>
    <row r="128" spans="1:14" ht="13.15" customHeight="1">
      <c r="A128" s="202">
        <v>3237</v>
      </c>
      <c r="B128" s="1" t="s">
        <v>16</v>
      </c>
      <c r="C128" s="13">
        <v>6593.6691220386219</v>
      </c>
      <c r="D128" s="13">
        <v>6593.6691220386219</v>
      </c>
      <c r="E128" s="13">
        <v>0</v>
      </c>
      <c r="F128" s="13">
        <v>0</v>
      </c>
      <c r="G128" s="13">
        <v>0</v>
      </c>
      <c r="H128" s="13">
        <v>0</v>
      </c>
      <c r="I128" s="13">
        <v>26545</v>
      </c>
      <c r="J128" s="13"/>
      <c r="K128" s="13">
        <f t="shared" si="11"/>
        <v>26545</v>
      </c>
      <c r="L128" s="294">
        <f t="shared" si="10"/>
        <v>100</v>
      </c>
      <c r="N128" s="134"/>
    </row>
    <row r="129" spans="1:13" ht="13.15" customHeight="1">
      <c r="A129" s="202">
        <v>3239</v>
      </c>
      <c r="B129" s="1" t="s">
        <v>80</v>
      </c>
      <c r="C129" s="13">
        <v>394594.59818169748</v>
      </c>
      <c r="D129" s="13">
        <v>420359.14791956998</v>
      </c>
      <c r="E129" s="13">
        <v>205610</v>
      </c>
      <c r="F129" s="13">
        <v>207848</v>
      </c>
      <c r="G129" s="13">
        <v>205610</v>
      </c>
      <c r="H129" s="13">
        <v>213003</v>
      </c>
      <c r="I129" s="13">
        <v>424713</v>
      </c>
      <c r="J129" s="13"/>
      <c r="K129" s="13">
        <f t="shared" si="11"/>
        <v>424713</v>
      </c>
      <c r="L129" s="294">
        <f t="shared" si="10"/>
        <v>100</v>
      </c>
    </row>
    <row r="130" spans="1:13" ht="13.15" customHeight="1">
      <c r="A130" s="55">
        <v>329</v>
      </c>
      <c r="B130" s="26" t="s">
        <v>82</v>
      </c>
      <c r="C130" s="2">
        <v>55994.02747362134</v>
      </c>
      <c r="D130" s="2">
        <v>55508.92560886588</v>
      </c>
      <c r="E130" s="2">
        <v>39487</v>
      </c>
      <c r="F130" s="2">
        <v>33190</v>
      </c>
      <c r="G130" s="2">
        <f>G133+G132+G131</f>
        <v>39544</v>
      </c>
      <c r="H130" s="2">
        <f>H133+H132+H131</f>
        <v>40885</v>
      </c>
      <c r="I130" s="2">
        <v>79633</v>
      </c>
      <c r="J130" s="2">
        <f>J133+J132+J131</f>
        <v>0</v>
      </c>
      <c r="K130" s="2">
        <f>K133+K132+K131</f>
        <v>79633</v>
      </c>
      <c r="L130" s="21">
        <f t="shared" si="10"/>
        <v>100</v>
      </c>
    </row>
    <row r="131" spans="1:13" ht="13.15" customHeight="1">
      <c r="A131" s="202">
        <v>3292</v>
      </c>
      <c r="B131" s="1" t="s">
        <v>168</v>
      </c>
      <c r="C131" s="13">
        <v>8188.9972791824266</v>
      </c>
      <c r="D131" s="13">
        <v>7680.1380317207504</v>
      </c>
      <c r="E131" s="13">
        <v>7600</v>
      </c>
      <c r="F131" s="13">
        <v>8293</v>
      </c>
      <c r="G131" s="13">
        <v>7600</v>
      </c>
      <c r="H131" s="13">
        <v>8293</v>
      </c>
      <c r="I131" s="13">
        <v>19908</v>
      </c>
      <c r="J131" s="13">
        <v>-2000</v>
      </c>
      <c r="K131" s="13">
        <f>I131+J131</f>
        <v>17908</v>
      </c>
      <c r="L131" s="294">
        <f t="shared" si="10"/>
        <v>89.953787422141858</v>
      </c>
    </row>
    <row r="132" spans="1:13" ht="13.15" customHeight="1">
      <c r="A132" s="202">
        <v>3295</v>
      </c>
      <c r="B132" s="1" t="s">
        <v>139</v>
      </c>
      <c r="C132" s="13">
        <v>45963.899396111221</v>
      </c>
      <c r="D132" s="13">
        <v>43399.562014732226</v>
      </c>
      <c r="E132" s="13">
        <v>19436</v>
      </c>
      <c r="F132" s="13">
        <v>12445</v>
      </c>
      <c r="G132" s="13">
        <v>19493</v>
      </c>
      <c r="H132" s="13">
        <v>20140</v>
      </c>
      <c r="I132" s="13">
        <v>53089</v>
      </c>
      <c r="J132" s="13">
        <v>-4000</v>
      </c>
      <c r="K132" s="13">
        <f>I132+J132</f>
        <v>49089</v>
      </c>
      <c r="L132" s="294">
        <f t="shared" si="10"/>
        <v>92.465482491664943</v>
      </c>
    </row>
    <row r="133" spans="1:13" ht="13.15" customHeight="1">
      <c r="A133" s="202">
        <v>3299</v>
      </c>
      <c r="B133" s="33" t="s">
        <v>82</v>
      </c>
      <c r="C133" s="13">
        <v>1841.1307983276924</v>
      </c>
      <c r="D133" s="13">
        <v>4429.2255624129002</v>
      </c>
      <c r="E133" s="13">
        <v>12451</v>
      </c>
      <c r="F133" s="13">
        <v>12452</v>
      </c>
      <c r="G133" s="13">
        <v>12451</v>
      </c>
      <c r="H133" s="13">
        <v>12452</v>
      </c>
      <c r="I133" s="13">
        <v>6636</v>
      </c>
      <c r="J133" s="13">
        <v>6000</v>
      </c>
      <c r="K133" s="13">
        <f>I133+J133</f>
        <v>12636</v>
      </c>
      <c r="L133" s="294">
        <f t="shared" si="10"/>
        <v>190.41591320072334</v>
      </c>
    </row>
    <row r="134" spans="1:13" ht="13.15" customHeight="1">
      <c r="A134" s="55">
        <v>38</v>
      </c>
      <c r="B134" s="6" t="s">
        <v>85</v>
      </c>
      <c r="C134" s="2">
        <v>5186.4091844183422</v>
      </c>
      <c r="D134" s="2">
        <v>5186.4091844183422</v>
      </c>
      <c r="E134" s="2">
        <v>0</v>
      </c>
      <c r="F134" s="2">
        <v>0</v>
      </c>
      <c r="G134" s="2">
        <f>G135</f>
        <v>0</v>
      </c>
      <c r="H134" s="2">
        <f>H135</f>
        <v>0</v>
      </c>
      <c r="I134" s="2">
        <v>79634</v>
      </c>
      <c r="J134" s="2">
        <f>J135</f>
        <v>0</v>
      </c>
      <c r="K134" s="2">
        <f>K135</f>
        <v>79634</v>
      </c>
      <c r="L134" s="21">
        <f t="shared" si="10"/>
        <v>100</v>
      </c>
    </row>
    <row r="135" spans="1:13" ht="13.15" customHeight="1">
      <c r="A135" s="55">
        <v>383</v>
      </c>
      <c r="B135" s="6" t="s">
        <v>86</v>
      </c>
      <c r="C135" s="2">
        <v>5186.4091844183422</v>
      </c>
      <c r="D135" s="2">
        <v>5186.4091844183422</v>
      </c>
      <c r="E135" s="2">
        <v>0</v>
      </c>
      <c r="F135" s="2">
        <v>0</v>
      </c>
      <c r="G135" s="2">
        <f>G136</f>
        <v>0</v>
      </c>
      <c r="H135" s="2">
        <f>H136</f>
        <v>0</v>
      </c>
      <c r="I135" s="2">
        <v>79634</v>
      </c>
      <c r="J135" s="2">
        <f>J136</f>
        <v>0</v>
      </c>
      <c r="K135" s="2">
        <f>K136</f>
        <v>79634</v>
      </c>
      <c r="L135" s="21">
        <f t="shared" si="10"/>
        <v>100</v>
      </c>
    </row>
    <row r="136" spans="1:13" ht="13.15" customHeight="1">
      <c r="A136" s="202">
        <v>3831</v>
      </c>
      <c r="B136" s="33" t="s">
        <v>87</v>
      </c>
      <c r="C136" s="13">
        <v>5186.4091844183422</v>
      </c>
      <c r="D136" s="13">
        <v>5186.4091844183422</v>
      </c>
      <c r="E136" s="13">
        <v>0</v>
      </c>
      <c r="F136" s="13">
        <v>0</v>
      </c>
      <c r="G136" s="13">
        <v>0</v>
      </c>
      <c r="H136" s="13">
        <v>0</v>
      </c>
      <c r="I136" s="13">
        <v>79634</v>
      </c>
      <c r="J136" s="13"/>
      <c r="K136" s="13">
        <f>I136+J136</f>
        <v>79634</v>
      </c>
      <c r="L136" s="294">
        <f t="shared" si="10"/>
        <v>100</v>
      </c>
    </row>
    <row r="137" spans="1:13" ht="12.6" customHeight="1">
      <c r="A137" s="202"/>
      <c r="B137" s="33"/>
      <c r="C137" s="4"/>
      <c r="D137" s="4"/>
      <c r="E137" s="4"/>
      <c r="F137" s="4"/>
      <c r="G137" s="4"/>
      <c r="H137" s="4"/>
      <c r="I137" s="4"/>
      <c r="J137" s="4"/>
      <c r="K137" s="4"/>
      <c r="L137" s="21"/>
      <c r="M137" s="138"/>
    </row>
    <row r="138" spans="1:13" s="138" customFormat="1" ht="25.5">
      <c r="A138" s="53" t="s">
        <v>254</v>
      </c>
      <c r="B138" s="6" t="s">
        <v>173</v>
      </c>
      <c r="C138" s="2">
        <v>10191970.137368105</v>
      </c>
      <c r="D138" s="2">
        <v>10174480.45656646</v>
      </c>
      <c r="E138" s="2">
        <v>3491540</v>
      </c>
      <c r="F138" s="2">
        <v>3079285</v>
      </c>
      <c r="G138" s="2">
        <f>G139</f>
        <v>3491540</v>
      </c>
      <c r="H138" s="2">
        <f>H139</f>
        <v>4439894</v>
      </c>
      <c r="I138" s="2">
        <v>13272281</v>
      </c>
      <c r="J138" s="2">
        <f>J139</f>
        <v>-1686031</v>
      </c>
      <c r="K138" s="2">
        <f>K139</f>
        <v>11586250</v>
      </c>
      <c r="L138" s="21">
        <f>K138/I138*100</f>
        <v>87.296599582242123</v>
      </c>
      <c r="M138" s="20"/>
    </row>
    <row r="139" spans="1:13" ht="13.15" customHeight="1">
      <c r="A139" s="55">
        <v>32</v>
      </c>
      <c r="B139" s="6" t="s">
        <v>6</v>
      </c>
      <c r="C139" s="2">
        <v>10191970.137368105</v>
      </c>
      <c r="D139" s="2">
        <v>10174480.45656646</v>
      </c>
      <c r="E139" s="2">
        <v>3491540</v>
      </c>
      <c r="F139" s="2">
        <v>3079285</v>
      </c>
      <c r="G139" s="2">
        <f>G140</f>
        <v>3491540</v>
      </c>
      <c r="H139" s="2">
        <f>H140</f>
        <v>4439894</v>
      </c>
      <c r="I139" s="2">
        <v>13272281</v>
      </c>
      <c r="J139" s="2">
        <f>J140</f>
        <v>-1686031</v>
      </c>
      <c r="K139" s="2">
        <f>K140</f>
        <v>11586250</v>
      </c>
      <c r="L139" s="21">
        <f>K139/I139*100</f>
        <v>87.296599582242123</v>
      </c>
    </row>
    <row r="140" spans="1:13" ht="13.15" customHeight="1">
      <c r="A140" s="55">
        <v>323</v>
      </c>
      <c r="B140" s="6" t="s">
        <v>14</v>
      </c>
      <c r="C140" s="2">
        <v>10191970.137368105</v>
      </c>
      <c r="D140" s="2">
        <v>10174480.45656646</v>
      </c>
      <c r="E140" s="2">
        <v>3491540</v>
      </c>
      <c r="F140" s="2">
        <v>3079285</v>
      </c>
      <c r="G140" s="2">
        <f>G141+G142</f>
        <v>3491540</v>
      </c>
      <c r="H140" s="2">
        <f>H141+H142</f>
        <v>4439894</v>
      </c>
      <c r="I140" s="2">
        <v>13272281</v>
      </c>
      <c r="J140" s="2">
        <f>J141+J142</f>
        <v>-1686031</v>
      </c>
      <c r="K140" s="2">
        <f>K141+K142</f>
        <v>11586250</v>
      </c>
      <c r="L140" s="21">
        <f>K140/I140*100</f>
        <v>87.296599582242123</v>
      </c>
    </row>
    <row r="141" spans="1:13" ht="13.15" customHeight="1">
      <c r="A141" s="56">
        <v>3232</v>
      </c>
      <c r="B141" s="33" t="s">
        <v>15</v>
      </c>
      <c r="C141" s="13">
        <v>10191970.137368105</v>
      </c>
      <c r="D141" s="13">
        <v>10174480.45656646</v>
      </c>
      <c r="E141" s="13">
        <v>3484572</v>
      </c>
      <c r="F141" s="13">
        <v>3072317</v>
      </c>
      <c r="G141" s="13">
        <v>3484572</v>
      </c>
      <c r="H141" s="13">
        <v>4432926</v>
      </c>
      <c r="I141" s="13">
        <v>13259009</v>
      </c>
      <c r="J141" s="13">
        <v>-1686031</v>
      </c>
      <c r="K141" s="13">
        <f>I141+J141</f>
        <v>11572978</v>
      </c>
      <c r="L141" s="294">
        <f>K141/I141*100</f>
        <v>87.283883735202224</v>
      </c>
    </row>
    <row r="142" spans="1:13" ht="13.15" customHeight="1">
      <c r="A142" s="56">
        <v>3239</v>
      </c>
      <c r="B142" s="33" t="s">
        <v>80</v>
      </c>
      <c r="C142" s="13">
        <v>0</v>
      </c>
      <c r="D142" s="13">
        <v>0</v>
      </c>
      <c r="E142" s="13">
        <v>6968</v>
      </c>
      <c r="F142" s="13">
        <v>6968</v>
      </c>
      <c r="G142" s="13">
        <v>6968</v>
      </c>
      <c r="H142" s="13">
        <v>6968</v>
      </c>
      <c r="I142" s="13">
        <v>13272</v>
      </c>
      <c r="J142" s="13"/>
      <c r="K142" s="13">
        <f>I142+J142</f>
        <v>13272</v>
      </c>
      <c r="L142" s="294">
        <f>K142/I142*100</f>
        <v>100</v>
      </c>
    </row>
    <row r="143" spans="1:13" ht="12" customHeight="1">
      <c r="A143" s="56"/>
      <c r="B143" s="33"/>
      <c r="C143" s="4"/>
      <c r="D143" s="4"/>
      <c r="E143" s="4"/>
      <c r="F143" s="4"/>
      <c r="G143" s="4"/>
      <c r="H143" s="4"/>
      <c r="I143" s="4"/>
      <c r="J143" s="4"/>
      <c r="K143" s="4"/>
      <c r="L143" s="21"/>
      <c r="M143" s="138"/>
    </row>
    <row r="144" spans="1:13" s="138" customFormat="1" ht="25.5">
      <c r="A144" s="53" t="s">
        <v>253</v>
      </c>
      <c r="B144" s="6" t="s">
        <v>174</v>
      </c>
      <c r="C144" s="2">
        <v>6673156.94472095</v>
      </c>
      <c r="D144" s="2">
        <v>6734797.1331873378</v>
      </c>
      <c r="E144" s="2">
        <v>1527425</v>
      </c>
      <c r="F144" s="2">
        <v>2216618</v>
      </c>
      <c r="G144" s="2">
        <f>G145+G152+G155</f>
        <v>1527425</v>
      </c>
      <c r="H144" s="2">
        <f>H145+H152+H155</f>
        <v>2271152</v>
      </c>
      <c r="I144" s="2">
        <v>2654456</v>
      </c>
      <c r="J144" s="2">
        <f>J145+J152+J155+J158</f>
        <v>999544</v>
      </c>
      <c r="K144" s="2">
        <f>K145+K152+K155+K158</f>
        <v>3654000</v>
      </c>
      <c r="L144" s="21">
        <f t="shared" ref="L144:L149" si="12">K144/I144*100</f>
        <v>137.65532372734754</v>
      </c>
      <c r="M144" s="20"/>
    </row>
    <row r="145" spans="1:12" ht="13.15" customHeight="1">
      <c r="A145" s="55">
        <v>32</v>
      </c>
      <c r="B145" s="6" t="s">
        <v>6</v>
      </c>
      <c r="C145" s="2">
        <v>6522603.3578870529</v>
      </c>
      <c r="D145" s="2">
        <v>6601778.4856327558</v>
      </c>
      <c r="E145" s="2">
        <v>1422216</v>
      </c>
      <c r="F145" s="2">
        <v>2093874</v>
      </c>
      <c r="G145" s="2">
        <f>G146+G149</f>
        <v>1422216</v>
      </c>
      <c r="H145" s="2">
        <f>H146+H149</f>
        <v>2130873</v>
      </c>
      <c r="I145" s="2">
        <v>2431376</v>
      </c>
      <c r="J145" s="2">
        <f>J146+J149</f>
        <v>912205</v>
      </c>
      <c r="K145" s="2">
        <f>K146+K149</f>
        <v>3343581</v>
      </c>
      <c r="L145" s="21">
        <f t="shared" si="12"/>
        <v>137.51805561953395</v>
      </c>
    </row>
    <row r="146" spans="1:12" ht="13.15" customHeight="1">
      <c r="A146" s="55">
        <v>323</v>
      </c>
      <c r="B146" s="6" t="s">
        <v>14</v>
      </c>
      <c r="C146" s="2">
        <v>6522603.3578870529</v>
      </c>
      <c r="D146" s="2">
        <v>6601778.4856327558</v>
      </c>
      <c r="E146" s="2">
        <v>1417789</v>
      </c>
      <c r="F146" s="2">
        <v>2089448</v>
      </c>
      <c r="G146" s="2">
        <f>SUM(G147:G148)</f>
        <v>1417789</v>
      </c>
      <c r="H146" s="2">
        <f>SUM(H147:H148)</f>
        <v>2126447</v>
      </c>
      <c r="I146" s="2">
        <v>2418104</v>
      </c>
      <c r="J146" s="2">
        <f>SUM(J147:J148)</f>
        <v>912205</v>
      </c>
      <c r="K146" s="2">
        <f>SUM(K147:K148)</f>
        <v>3330309</v>
      </c>
      <c r="L146" s="21">
        <f t="shared" si="12"/>
        <v>137.7239771324972</v>
      </c>
    </row>
    <row r="147" spans="1:12" ht="13.15" customHeight="1">
      <c r="A147" s="56">
        <v>3237</v>
      </c>
      <c r="B147" s="33" t="s">
        <v>16</v>
      </c>
      <c r="C147" s="13">
        <v>19952.352511779147</v>
      </c>
      <c r="D147" s="13">
        <v>35978.631627845243</v>
      </c>
      <c r="E147" s="13">
        <v>4127</v>
      </c>
      <c r="F147" s="13">
        <v>4127</v>
      </c>
      <c r="G147" s="13">
        <v>4127</v>
      </c>
      <c r="H147" s="13">
        <v>4127</v>
      </c>
      <c r="I147" s="13">
        <v>132723</v>
      </c>
      <c r="J147" s="13">
        <v>2823</v>
      </c>
      <c r="K147" s="13">
        <f>I147+J147</f>
        <v>135546</v>
      </c>
      <c r="L147" s="294">
        <f t="shared" si="12"/>
        <v>102.1269862796953</v>
      </c>
    </row>
    <row r="148" spans="1:12" ht="13.15" customHeight="1">
      <c r="A148" s="56">
        <v>3239</v>
      </c>
      <c r="B148" s="33" t="s">
        <v>80</v>
      </c>
      <c r="C148" s="13">
        <v>6502651.0053752735</v>
      </c>
      <c r="D148" s="13">
        <v>6565799.8540049102</v>
      </c>
      <c r="E148" s="13">
        <v>1413662</v>
      </c>
      <c r="F148" s="13">
        <v>2085321</v>
      </c>
      <c r="G148" s="13">
        <v>1413662</v>
      </c>
      <c r="H148" s="13">
        <v>2122320</v>
      </c>
      <c r="I148" s="13">
        <v>2285381</v>
      </c>
      <c r="J148" s="13">
        <v>909382</v>
      </c>
      <c r="K148" s="13">
        <f>I148+J148</f>
        <v>3194763</v>
      </c>
      <c r="L148" s="294">
        <f t="shared" si="12"/>
        <v>139.7912645637642</v>
      </c>
    </row>
    <row r="149" spans="1:12" ht="12.75">
      <c r="A149" s="55">
        <v>329</v>
      </c>
      <c r="B149" s="6" t="s">
        <v>82</v>
      </c>
      <c r="C149" s="2">
        <v>0</v>
      </c>
      <c r="D149" s="2">
        <v>0</v>
      </c>
      <c r="E149" s="2">
        <v>4427</v>
      </c>
      <c r="F149" s="2">
        <v>4426</v>
      </c>
      <c r="G149" s="2">
        <f>SUM(G150:G151)</f>
        <v>4427</v>
      </c>
      <c r="H149" s="2">
        <f>SUM(H150:H151)</f>
        <v>4426</v>
      </c>
      <c r="I149" s="2">
        <v>13272</v>
      </c>
      <c r="J149" s="2">
        <f>SUM(J150:J151)</f>
        <v>0</v>
      </c>
      <c r="K149" s="2">
        <f>SUM(K150:K151)</f>
        <v>13272</v>
      </c>
      <c r="L149" s="21">
        <f t="shared" si="12"/>
        <v>100</v>
      </c>
    </row>
    <row r="150" spans="1:12" ht="12.75">
      <c r="A150" s="56">
        <v>3295</v>
      </c>
      <c r="B150" s="33" t="s">
        <v>139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7"/>
      <c r="K150" s="7">
        <f>I150+J150</f>
        <v>0</v>
      </c>
      <c r="L150" s="294">
        <v>0</v>
      </c>
    </row>
    <row r="151" spans="1:12" ht="13.15" customHeight="1">
      <c r="A151" s="56">
        <v>3299</v>
      </c>
      <c r="B151" s="33" t="s">
        <v>82</v>
      </c>
      <c r="C151" s="13">
        <v>0</v>
      </c>
      <c r="D151" s="13">
        <v>0</v>
      </c>
      <c r="E151" s="13">
        <v>4427</v>
      </c>
      <c r="F151" s="13">
        <v>4426</v>
      </c>
      <c r="G151" s="13">
        <v>4427</v>
      </c>
      <c r="H151" s="13">
        <v>4426</v>
      </c>
      <c r="I151" s="13">
        <v>13272</v>
      </c>
      <c r="J151" s="7"/>
      <c r="K151" s="7">
        <f>I151+J151</f>
        <v>13272</v>
      </c>
      <c r="L151" s="294">
        <f>K151/I151*100</f>
        <v>100</v>
      </c>
    </row>
    <row r="152" spans="1:12" ht="13.15" customHeight="1">
      <c r="A152" s="55">
        <v>35</v>
      </c>
      <c r="B152" s="128" t="s">
        <v>229</v>
      </c>
      <c r="C152" s="2">
        <v>150553.5868338974</v>
      </c>
      <c r="D152" s="2">
        <v>133018.64755458225</v>
      </c>
      <c r="E152" s="2">
        <v>105209</v>
      </c>
      <c r="F152" s="2">
        <v>122744</v>
      </c>
      <c r="G152" s="2">
        <f>G153</f>
        <v>105209</v>
      </c>
      <c r="H152" s="2">
        <f>H153</f>
        <v>140279</v>
      </c>
      <c r="I152" s="2">
        <v>223080</v>
      </c>
      <c r="J152" s="2">
        <f>J153</f>
        <v>-12661</v>
      </c>
      <c r="K152" s="2">
        <f>K153</f>
        <v>210419</v>
      </c>
      <c r="L152" s="21">
        <f>K152/I152*100</f>
        <v>94.324457593688365</v>
      </c>
    </row>
    <row r="153" spans="1:12" ht="13.15" customHeight="1">
      <c r="A153" s="55">
        <v>351</v>
      </c>
      <c r="B153" s="128" t="s">
        <v>230</v>
      </c>
      <c r="C153" s="2">
        <v>150553.5868338974</v>
      </c>
      <c r="D153" s="2">
        <v>133018.64755458225</v>
      </c>
      <c r="E153" s="2">
        <v>105209</v>
      </c>
      <c r="F153" s="2">
        <v>122744</v>
      </c>
      <c r="G153" s="2">
        <f>G154</f>
        <v>105209</v>
      </c>
      <c r="H153" s="2">
        <f>H154</f>
        <v>140279</v>
      </c>
      <c r="I153" s="2">
        <v>223080</v>
      </c>
      <c r="J153" s="2">
        <f>J154</f>
        <v>-12661</v>
      </c>
      <c r="K153" s="2">
        <f>K154</f>
        <v>210419</v>
      </c>
      <c r="L153" s="21">
        <f>K153/I153*100</f>
        <v>94.324457593688365</v>
      </c>
    </row>
    <row r="154" spans="1:12" ht="13.15" customHeight="1">
      <c r="A154" s="56">
        <v>3512</v>
      </c>
      <c r="B154" s="33" t="s">
        <v>230</v>
      </c>
      <c r="C154" s="13">
        <v>150553.5868338974</v>
      </c>
      <c r="D154" s="13">
        <v>133018.64755458225</v>
      </c>
      <c r="E154" s="13">
        <v>105209</v>
      </c>
      <c r="F154" s="13">
        <v>122744</v>
      </c>
      <c r="G154" s="13">
        <v>105209</v>
      </c>
      <c r="H154" s="13">
        <v>140279</v>
      </c>
      <c r="I154" s="13">
        <v>223080</v>
      </c>
      <c r="J154" s="7">
        <v>-12661</v>
      </c>
      <c r="K154" s="7">
        <f>I154+J154</f>
        <v>210419</v>
      </c>
      <c r="L154" s="294">
        <f>K154/I154*100</f>
        <v>94.324457593688365</v>
      </c>
    </row>
    <row r="155" spans="1:12" ht="16.5" hidden="1" customHeight="1">
      <c r="A155" s="55">
        <v>38</v>
      </c>
      <c r="B155" s="6" t="s">
        <v>85</v>
      </c>
      <c r="C155" s="2"/>
      <c r="D155" s="2"/>
      <c r="E155" s="2">
        <v>0</v>
      </c>
      <c r="F155" s="2">
        <v>0</v>
      </c>
      <c r="G155" s="2">
        <f>G156</f>
        <v>0</v>
      </c>
      <c r="H155" s="2">
        <f>H156</f>
        <v>0</v>
      </c>
      <c r="I155" s="2">
        <v>0</v>
      </c>
      <c r="J155" s="2">
        <f>J156</f>
        <v>0</v>
      </c>
      <c r="K155" s="2">
        <f>K156</f>
        <v>0</v>
      </c>
      <c r="L155" s="21">
        <v>0</v>
      </c>
    </row>
    <row r="156" spans="1:12" ht="16.5" hidden="1" customHeight="1">
      <c r="A156" s="55">
        <v>381</v>
      </c>
      <c r="B156" s="6" t="s">
        <v>56</v>
      </c>
      <c r="C156" s="2"/>
      <c r="D156" s="2"/>
      <c r="E156" s="2">
        <v>0</v>
      </c>
      <c r="F156" s="2">
        <v>0</v>
      </c>
      <c r="G156" s="2">
        <f>G157</f>
        <v>0</v>
      </c>
      <c r="H156" s="2">
        <f>H157</f>
        <v>0</v>
      </c>
      <c r="I156" s="2">
        <v>0</v>
      </c>
      <c r="J156" s="2">
        <f>J157</f>
        <v>0</v>
      </c>
      <c r="K156" s="2">
        <f>K157</f>
        <v>0</v>
      </c>
      <c r="L156" s="21">
        <v>0</v>
      </c>
    </row>
    <row r="157" spans="1:12" ht="16.5" hidden="1" customHeight="1">
      <c r="A157" s="56">
        <v>3811</v>
      </c>
      <c r="B157" s="33" t="s">
        <v>21</v>
      </c>
      <c r="C157" s="7"/>
      <c r="D157" s="7"/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/>
      <c r="K157" s="7">
        <f>I157+J157</f>
        <v>0</v>
      </c>
      <c r="L157" s="21">
        <v>0</v>
      </c>
    </row>
    <row r="158" spans="1:12" ht="13.15" customHeight="1">
      <c r="A158" s="342">
        <v>36</v>
      </c>
      <c r="B158" s="365" t="s">
        <v>131</v>
      </c>
      <c r="C158" s="344">
        <v>0</v>
      </c>
      <c r="D158" s="344">
        <v>0</v>
      </c>
      <c r="E158" s="344">
        <v>4300000</v>
      </c>
      <c r="F158" s="344">
        <v>0</v>
      </c>
      <c r="G158" s="344">
        <v>0</v>
      </c>
      <c r="H158" s="344">
        <v>0</v>
      </c>
      <c r="I158" s="344">
        <v>0</v>
      </c>
      <c r="J158" s="344">
        <f>J159</f>
        <v>100000</v>
      </c>
      <c r="K158" s="344">
        <f>K159</f>
        <v>100000</v>
      </c>
      <c r="L158" s="362" t="e">
        <f>K158/I158*100</f>
        <v>#DIV/0!</v>
      </c>
    </row>
    <row r="159" spans="1:12" ht="13.15" customHeight="1">
      <c r="A159" s="342">
        <v>363</v>
      </c>
      <c r="B159" s="365" t="s">
        <v>148</v>
      </c>
      <c r="C159" s="344">
        <v>0</v>
      </c>
      <c r="D159" s="344">
        <v>0</v>
      </c>
      <c r="E159" s="344">
        <v>4300000</v>
      </c>
      <c r="F159" s="344">
        <v>0</v>
      </c>
      <c r="G159" s="344">
        <v>0</v>
      </c>
      <c r="H159" s="344">
        <v>0</v>
      </c>
      <c r="I159" s="344">
        <v>0</v>
      </c>
      <c r="J159" s="344">
        <f>J160</f>
        <v>100000</v>
      </c>
      <c r="K159" s="344">
        <f>K160</f>
        <v>100000</v>
      </c>
      <c r="L159" s="362" t="e">
        <f>K159/I159*100</f>
        <v>#DIV/0!</v>
      </c>
    </row>
    <row r="160" spans="1:12" ht="13.15" customHeight="1">
      <c r="A160" s="366">
        <v>3631</v>
      </c>
      <c r="B160" s="350" t="s">
        <v>169</v>
      </c>
      <c r="C160" s="347">
        <v>0</v>
      </c>
      <c r="D160" s="347">
        <v>0</v>
      </c>
      <c r="E160" s="347">
        <v>4200000</v>
      </c>
      <c r="F160" s="347">
        <v>0</v>
      </c>
      <c r="G160" s="347">
        <v>0</v>
      </c>
      <c r="H160" s="347">
        <v>0</v>
      </c>
      <c r="I160" s="347">
        <v>0</v>
      </c>
      <c r="J160" s="351">
        <v>100000</v>
      </c>
      <c r="K160" s="351">
        <f>J160</f>
        <v>100000</v>
      </c>
      <c r="L160" s="363" t="e">
        <f>K160/I160*100</f>
        <v>#DIV/0!</v>
      </c>
    </row>
    <row r="161" spans="1:13" ht="13.15" customHeight="1">
      <c r="A161" s="56"/>
      <c r="B161" s="341"/>
      <c r="C161" s="7"/>
      <c r="D161" s="7"/>
      <c r="E161" s="7"/>
      <c r="F161" s="7"/>
      <c r="G161" s="340"/>
      <c r="H161" s="7"/>
      <c r="I161" s="7"/>
      <c r="J161" s="339"/>
      <c r="K161" s="7"/>
      <c r="L161" s="21"/>
      <c r="M161" s="141"/>
    </row>
    <row r="162" spans="1:13" s="141" customFormat="1" ht="27.75" customHeight="1">
      <c r="A162" s="53" t="s">
        <v>252</v>
      </c>
      <c r="B162" s="152" t="s">
        <v>175</v>
      </c>
      <c r="C162" s="12">
        <v>291913.86289733887</v>
      </c>
      <c r="D162" s="12">
        <v>168194.70435994424</v>
      </c>
      <c r="E162" s="12">
        <v>180021</v>
      </c>
      <c r="F162" s="12">
        <v>303878</v>
      </c>
      <c r="G162" s="12">
        <f t="shared" ref="G162:H164" si="13">G163</f>
        <v>180021</v>
      </c>
      <c r="H162" s="12">
        <f t="shared" si="13"/>
        <v>303878</v>
      </c>
      <c r="I162" s="12">
        <v>398168</v>
      </c>
      <c r="J162" s="12">
        <f t="shared" ref="J162:K164" si="14">J163</f>
        <v>150000</v>
      </c>
      <c r="K162" s="12">
        <f t="shared" si="14"/>
        <v>548168</v>
      </c>
      <c r="L162" s="21">
        <f>K162/I162*100</f>
        <v>137.67254023427299</v>
      </c>
      <c r="M162" s="20"/>
    </row>
    <row r="163" spans="1:13" ht="13.15" customHeight="1">
      <c r="A163" s="55">
        <v>32</v>
      </c>
      <c r="B163" s="6" t="s">
        <v>6</v>
      </c>
      <c r="C163" s="2">
        <v>291913.86289733887</v>
      </c>
      <c r="D163" s="2">
        <v>168194.70435994424</v>
      </c>
      <c r="E163" s="2">
        <v>180021</v>
      </c>
      <c r="F163" s="2">
        <v>303878</v>
      </c>
      <c r="G163" s="2">
        <f t="shared" si="13"/>
        <v>180021</v>
      </c>
      <c r="H163" s="2">
        <f t="shared" si="13"/>
        <v>303878</v>
      </c>
      <c r="I163" s="2">
        <v>398168</v>
      </c>
      <c r="J163" s="2">
        <f t="shared" si="14"/>
        <v>150000</v>
      </c>
      <c r="K163" s="2">
        <f t="shared" si="14"/>
        <v>548168</v>
      </c>
      <c r="L163" s="21">
        <f>K163/I163*100</f>
        <v>137.67254023427299</v>
      </c>
    </row>
    <row r="164" spans="1:13" ht="13.15" customHeight="1">
      <c r="A164" s="55">
        <v>323</v>
      </c>
      <c r="B164" s="6" t="s">
        <v>14</v>
      </c>
      <c r="C164" s="2">
        <v>291913.86289733887</v>
      </c>
      <c r="D164" s="2">
        <v>168194.70435994424</v>
      </c>
      <c r="E164" s="2">
        <v>180021</v>
      </c>
      <c r="F164" s="2">
        <v>303878</v>
      </c>
      <c r="G164" s="2">
        <f t="shared" si="13"/>
        <v>180021</v>
      </c>
      <c r="H164" s="2">
        <f t="shared" si="13"/>
        <v>303878</v>
      </c>
      <c r="I164" s="2">
        <v>398168</v>
      </c>
      <c r="J164" s="2">
        <f t="shared" si="14"/>
        <v>150000</v>
      </c>
      <c r="K164" s="2">
        <f t="shared" si="14"/>
        <v>548168</v>
      </c>
      <c r="L164" s="21">
        <f>K164/I164*100</f>
        <v>137.67254023427299</v>
      </c>
    </row>
    <row r="165" spans="1:13" ht="13.15" customHeight="1">
      <c r="A165" s="56">
        <v>3239</v>
      </c>
      <c r="B165" s="33" t="s">
        <v>80</v>
      </c>
      <c r="C165" s="13">
        <v>291913.86289733887</v>
      </c>
      <c r="D165" s="13">
        <v>168194.70435994424</v>
      </c>
      <c r="E165" s="13">
        <v>180021</v>
      </c>
      <c r="F165" s="13">
        <v>303878</v>
      </c>
      <c r="G165" s="13">
        <v>180021</v>
      </c>
      <c r="H165" s="13">
        <v>303878</v>
      </c>
      <c r="I165" s="13">
        <v>398168</v>
      </c>
      <c r="J165" s="13">
        <v>150000</v>
      </c>
      <c r="K165" s="13">
        <f>I165+J165</f>
        <v>548168</v>
      </c>
      <c r="L165" s="294">
        <f>K165/I165*100</f>
        <v>137.67254023427299</v>
      </c>
    </row>
    <row r="166" spans="1:13" ht="13.15" customHeight="1">
      <c r="A166" s="56"/>
      <c r="B166" s="33"/>
      <c r="C166" s="3"/>
      <c r="D166" s="3"/>
      <c r="E166" s="3"/>
      <c r="F166" s="3"/>
      <c r="G166" s="3"/>
      <c r="H166" s="3"/>
      <c r="I166" s="3"/>
      <c r="J166" s="3"/>
      <c r="K166" s="3"/>
      <c r="L166" s="21"/>
      <c r="M166" s="141"/>
    </row>
    <row r="167" spans="1:13" s="141" customFormat="1" ht="27" customHeight="1">
      <c r="A167" s="53" t="s">
        <v>251</v>
      </c>
      <c r="B167" s="152" t="s">
        <v>273</v>
      </c>
      <c r="C167" s="12">
        <v>21489146.06145066</v>
      </c>
      <c r="D167" s="12">
        <v>21519856.792089719</v>
      </c>
      <c r="E167" s="12">
        <v>11684956</v>
      </c>
      <c r="F167" s="12">
        <v>11965441</v>
      </c>
      <c r="G167" s="12">
        <f>G168+G178+G182</f>
        <v>12484456</v>
      </c>
      <c r="H167" s="12">
        <f>H168+H178+H182</f>
        <v>13603845</v>
      </c>
      <c r="I167" s="12">
        <v>20572035</v>
      </c>
      <c r="J167" s="12">
        <f>J168+J178+J182</f>
        <v>2000000</v>
      </c>
      <c r="K167" s="12">
        <f>K168+K178+K182</f>
        <v>22572035</v>
      </c>
      <c r="L167" s="21">
        <f t="shared" ref="L167:L184" si="15">K167/I167*100</f>
        <v>109.72193562766152</v>
      </c>
      <c r="M167" s="20"/>
    </row>
    <row r="168" spans="1:13" ht="13.15" customHeight="1">
      <c r="A168" s="55">
        <v>32</v>
      </c>
      <c r="B168" s="6" t="s">
        <v>6</v>
      </c>
      <c r="C168" s="2">
        <v>21367753.931913197</v>
      </c>
      <c r="D168" s="2">
        <v>21398464.66255226</v>
      </c>
      <c r="E168" s="2">
        <v>11651122</v>
      </c>
      <c r="F168" s="2">
        <v>11931607</v>
      </c>
      <c r="G168" s="2">
        <f>G169+G171+G175</f>
        <v>12450622</v>
      </c>
      <c r="H168" s="2">
        <f>H169+H171+H175</f>
        <v>13570011</v>
      </c>
      <c r="I168" s="2">
        <v>20301280</v>
      </c>
      <c r="J168" s="2">
        <f>J169+J171+J175</f>
        <v>2000000</v>
      </c>
      <c r="K168" s="2">
        <f>K169+K171+K175</f>
        <v>22301280</v>
      </c>
      <c r="L168" s="21">
        <f t="shared" si="15"/>
        <v>109.85159556441761</v>
      </c>
    </row>
    <row r="169" spans="1:13" ht="13.15" customHeight="1">
      <c r="A169" s="55">
        <v>322</v>
      </c>
      <c r="B169" s="6" t="s">
        <v>72</v>
      </c>
      <c r="C169" s="2">
        <v>594959.7186276461</v>
      </c>
      <c r="D169" s="2">
        <v>585188.40002654458</v>
      </c>
      <c r="E169" s="2">
        <v>405439</v>
      </c>
      <c r="F169" s="2">
        <v>418622</v>
      </c>
      <c r="G169" s="2">
        <f>G170</f>
        <v>424245</v>
      </c>
      <c r="H169" s="2">
        <f>H170</f>
        <v>477367</v>
      </c>
      <c r="I169" s="2">
        <v>530891</v>
      </c>
      <c r="J169" s="2">
        <f>J170</f>
        <v>300000</v>
      </c>
      <c r="K169" s="2">
        <f>K170</f>
        <v>830891</v>
      </c>
      <c r="L169" s="21">
        <f t="shared" si="15"/>
        <v>156.50877487092453</v>
      </c>
    </row>
    <row r="170" spans="1:13" ht="13.15" customHeight="1">
      <c r="A170" s="56">
        <v>3221</v>
      </c>
      <c r="B170" s="33" t="s">
        <v>73</v>
      </c>
      <c r="C170" s="13">
        <v>594959.7186276461</v>
      </c>
      <c r="D170" s="13">
        <v>585188.40002654458</v>
      </c>
      <c r="E170" s="13">
        <v>405439</v>
      </c>
      <c r="F170" s="13">
        <v>418622</v>
      </c>
      <c r="G170" s="13">
        <v>424245</v>
      </c>
      <c r="H170" s="13">
        <v>477367</v>
      </c>
      <c r="I170" s="13">
        <v>530891</v>
      </c>
      <c r="J170" s="13">
        <v>300000</v>
      </c>
      <c r="K170" s="13">
        <f>I170+J170</f>
        <v>830891</v>
      </c>
      <c r="L170" s="294">
        <f t="shared" si="15"/>
        <v>156.50877487092453</v>
      </c>
    </row>
    <row r="171" spans="1:13" ht="13.15" customHeight="1">
      <c r="A171" s="55">
        <v>323</v>
      </c>
      <c r="B171" s="6" t="s">
        <v>14</v>
      </c>
      <c r="C171" s="2">
        <v>20768332.603357885</v>
      </c>
      <c r="D171" s="2">
        <v>20809723.405667264</v>
      </c>
      <c r="E171" s="2">
        <v>11206526</v>
      </c>
      <c r="F171" s="2">
        <v>11472863</v>
      </c>
      <c r="G171" s="2">
        <f>SUM(G172:G174)</f>
        <v>11987220</v>
      </c>
      <c r="H171" s="2">
        <f>SUM(H172:H174)</f>
        <v>13052522</v>
      </c>
      <c r="I171" s="2">
        <v>19713318</v>
      </c>
      <c r="J171" s="2">
        <f>SUM(J172:J174)</f>
        <v>1700000</v>
      </c>
      <c r="K171" s="2">
        <f>SUM(K172:K174)</f>
        <v>21413318</v>
      </c>
      <c r="L171" s="21">
        <f t="shared" si="15"/>
        <v>108.62361171265029</v>
      </c>
    </row>
    <row r="172" spans="1:13" ht="13.15" customHeight="1">
      <c r="A172" s="56">
        <v>3231</v>
      </c>
      <c r="B172" s="33" t="s">
        <v>76</v>
      </c>
      <c r="C172" s="13">
        <v>1900295.7064171478</v>
      </c>
      <c r="D172" s="13">
        <v>1901164.6426438382</v>
      </c>
      <c r="E172" s="13">
        <v>1277320</v>
      </c>
      <c r="F172" s="13">
        <v>1316253</v>
      </c>
      <c r="G172" s="13">
        <v>1293453</v>
      </c>
      <c r="H172" s="13">
        <v>1421610</v>
      </c>
      <c r="I172" s="13">
        <v>1924481</v>
      </c>
      <c r="J172" s="13">
        <v>400000</v>
      </c>
      <c r="K172" s="13">
        <f>I172+J172</f>
        <v>2324481</v>
      </c>
      <c r="L172" s="294">
        <f t="shared" si="15"/>
        <v>120.78482458387482</v>
      </c>
    </row>
    <row r="173" spans="1:13" ht="13.15" customHeight="1">
      <c r="A173" s="56">
        <v>3237</v>
      </c>
      <c r="B173" s="33" t="s">
        <v>16</v>
      </c>
      <c r="C173" s="13">
        <v>21399.56201473223</v>
      </c>
      <c r="D173" s="13">
        <v>24160.461875373283</v>
      </c>
      <c r="E173" s="13">
        <v>2317</v>
      </c>
      <c r="F173" s="13">
        <v>2524</v>
      </c>
      <c r="G173" s="13">
        <v>2317</v>
      </c>
      <c r="H173" s="13">
        <v>2524</v>
      </c>
      <c r="I173" s="13">
        <v>199083</v>
      </c>
      <c r="J173" s="13">
        <v>-100000</v>
      </c>
      <c r="K173" s="13">
        <f>I173+J173</f>
        <v>99083</v>
      </c>
      <c r="L173" s="294">
        <f t="shared" si="15"/>
        <v>49.769694047206443</v>
      </c>
    </row>
    <row r="174" spans="1:13" ht="13.15" customHeight="1">
      <c r="A174" s="56">
        <v>3239</v>
      </c>
      <c r="B174" s="33" t="s">
        <v>80</v>
      </c>
      <c r="C174" s="13">
        <v>18846637.334926005</v>
      </c>
      <c r="D174" s="13">
        <v>18884398.30114805</v>
      </c>
      <c r="E174" s="13">
        <v>9926889</v>
      </c>
      <c r="F174" s="13">
        <v>10154086</v>
      </c>
      <c r="G174" s="13">
        <v>10691450</v>
      </c>
      <c r="H174" s="13">
        <v>11628388</v>
      </c>
      <c r="I174" s="13">
        <v>17589754</v>
      </c>
      <c r="J174" s="13">
        <v>1400000</v>
      </c>
      <c r="K174" s="13">
        <f>I174+J174</f>
        <v>18989754</v>
      </c>
      <c r="L174" s="294">
        <f t="shared" si="15"/>
        <v>107.9591789629349</v>
      </c>
    </row>
    <row r="175" spans="1:13" ht="13.15" customHeight="1">
      <c r="A175" s="55">
        <v>329</v>
      </c>
      <c r="B175" s="6" t="s">
        <v>82</v>
      </c>
      <c r="C175" s="2">
        <v>4461.6099276660689</v>
      </c>
      <c r="D175" s="2">
        <v>3552.8568584511245</v>
      </c>
      <c r="E175" s="2">
        <v>39157</v>
      </c>
      <c r="F175" s="2">
        <v>40122</v>
      </c>
      <c r="G175" s="2">
        <f>G177+G176</f>
        <v>39157</v>
      </c>
      <c r="H175" s="2">
        <f>H177+H176</f>
        <v>40122</v>
      </c>
      <c r="I175" s="2">
        <v>57071</v>
      </c>
      <c r="J175" s="2">
        <f>J177+J176</f>
        <v>0</v>
      </c>
      <c r="K175" s="2">
        <f>K177+K176</f>
        <v>57071</v>
      </c>
      <c r="L175" s="21">
        <f t="shared" si="15"/>
        <v>100</v>
      </c>
    </row>
    <row r="176" spans="1:13" ht="13.15" customHeight="1">
      <c r="A176" s="56">
        <v>3295</v>
      </c>
      <c r="B176" s="33" t="s">
        <v>139</v>
      </c>
      <c r="C176" s="13">
        <v>306.05879620412765</v>
      </c>
      <c r="D176" s="13">
        <v>178.91034574291592</v>
      </c>
      <c r="E176" s="13">
        <v>0</v>
      </c>
      <c r="F176" s="13">
        <v>36</v>
      </c>
      <c r="G176" s="13">
        <v>0</v>
      </c>
      <c r="H176" s="13">
        <v>36</v>
      </c>
      <c r="I176" s="13">
        <v>3982</v>
      </c>
      <c r="J176" s="13"/>
      <c r="K176" s="13">
        <f>I176+J176</f>
        <v>3982</v>
      </c>
      <c r="L176" s="294">
        <f t="shared" si="15"/>
        <v>100</v>
      </c>
    </row>
    <row r="177" spans="1:12" ht="13.15" customHeight="1">
      <c r="A177" s="56">
        <v>3299</v>
      </c>
      <c r="B177" s="33" t="s">
        <v>82</v>
      </c>
      <c r="C177" s="13">
        <v>4155.5511314619416</v>
      </c>
      <c r="D177" s="13">
        <v>3373.9465127082085</v>
      </c>
      <c r="E177" s="13">
        <v>39157</v>
      </c>
      <c r="F177" s="13">
        <v>40086</v>
      </c>
      <c r="G177" s="13">
        <v>39157</v>
      </c>
      <c r="H177" s="13">
        <v>40086</v>
      </c>
      <c r="I177" s="13">
        <v>53089</v>
      </c>
      <c r="J177" s="13"/>
      <c r="K177" s="13">
        <f>I177+J177</f>
        <v>53089</v>
      </c>
      <c r="L177" s="294">
        <f t="shared" si="15"/>
        <v>100</v>
      </c>
    </row>
    <row r="178" spans="1:12" ht="13.15" customHeight="1">
      <c r="A178" s="55">
        <v>34</v>
      </c>
      <c r="B178" s="6" t="s">
        <v>19</v>
      </c>
      <c r="C178" s="2">
        <v>20.306589687437786</v>
      </c>
      <c r="D178" s="2">
        <v>20.306589687437786</v>
      </c>
      <c r="E178" s="2">
        <v>7</v>
      </c>
      <c r="F178" s="2">
        <v>7</v>
      </c>
      <c r="G178" s="2">
        <f>G179</f>
        <v>7</v>
      </c>
      <c r="H178" s="2">
        <f>H179</f>
        <v>7</v>
      </c>
      <c r="I178" s="2">
        <v>5309</v>
      </c>
      <c r="J178" s="2">
        <f>J179</f>
        <v>0</v>
      </c>
      <c r="K178" s="2">
        <f>K179</f>
        <v>5309</v>
      </c>
      <c r="L178" s="21">
        <f t="shared" si="15"/>
        <v>100</v>
      </c>
    </row>
    <row r="179" spans="1:12" ht="13.15" customHeight="1">
      <c r="A179" s="55">
        <v>343</v>
      </c>
      <c r="B179" s="6" t="s">
        <v>94</v>
      </c>
      <c r="C179" s="2">
        <v>20.306589687437786</v>
      </c>
      <c r="D179" s="2">
        <v>20.306589687437786</v>
      </c>
      <c r="E179" s="2">
        <v>7</v>
      </c>
      <c r="F179" s="2">
        <v>7</v>
      </c>
      <c r="G179" s="2">
        <f>SUM(G180:G181)</f>
        <v>7</v>
      </c>
      <c r="H179" s="2">
        <f>SUM(H180:H181)</f>
        <v>7</v>
      </c>
      <c r="I179" s="2">
        <v>5309</v>
      </c>
      <c r="J179" s="2">
        <f>SUM(J180:J181)</f>
        <v>0</v>
      </c>
      <c r="K179" s="2">
        <f>SUM(K180:K181)</f>
        <v>5309</v>
      </c>
      <c r="L179" s="21">
        <f t="shared" si="15"/>
        <v>100</v>
      </c>
    </row>
    <row r="180" spans="1:12" ht="13.15" customHeight="1">
      <c r="A180" s="56">
        <v>3431</v>
      </c>
      <c r="B180" s="33" t="s">
        <v>95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3982</v>
      </c>
      <c r="J180" s="13"/>
      <c r="K180" s="13">
        <f>I180+J180</f>
        <v>3982</v>
      </c>
      <c r="L180" s="294">
        <f t="shared" si="15"/>
        <v>100</v>
      </c>
    </row>
    <row r="181" spans="1:12" ht="13.15" customHeight="1">
      <c r="A181" s="56">
        <v>3433</v>
      </c>
      <c r="B181" s="31" t="s">
        <v>96</v>
      </c>
      <c r="C181" s="13">
        <v>20.306589687437786</v>
      </c>
      <c r="D181" s="13">
        <v>20.306589687437786</v>
      </c>
      <c r="E181" s="13">
        <v>7</v>
      </c>
      <c r="F181" s="13">
        <v>7</v>
      </c>
      <c r="G181" s="13">
        <v>7</v>
      </c>
      <c r="H181" s="13">
        <v>7</v>
      </c>
      <c r="I181" s="13">
        <v>1327</v>
      </c>
      <c r="J181" s="13"/>
      <c r="K181" s="13">
        <f>I181+J181</f>
        <v>1327</v>
      </c>
      <c r="L181" s="294">
        <f t="shared" si="15"/>
        <v>100</v>
      </c>
    </row>
    <row r="182" spans="1:12" ht="13.15" customHeight="1">
      <c r="A182" s="55">
        <v>36</v>
      </c>
      <c r="B182" s="128" t="s">
        <v>167</v>
      </c>
      <c r="C182" s="2">
        <v>121371.82294777357</v>
      </c>
      <c r="D182" s="2">
        <v>121371.82294777357</v>
      </c>
      <c r="E182" s="2">
        <v>33827</v>
      </c>
      <c r="F182" s="2">
        <v>33827</v>
      </c>
      <c r="G182" s="2">
        <f>G183</f>
        <v>33827</v>
      </c>
      <c r="H182" s="2">
        <f>H183</f>
        <v>33827</v>
      </c>
      <c r="I182" s="2">
        <v>265446</v>
      </c>
      <c r="J182" s="2">
        <f>J183</f>
        <v>0</v>
      </c>
      <c r="K182" s="2">
        <f>K183</f>
        <v>265446</v>
      </c>
      <c r="L182" s="21">
        <f t="shared" si="15"/>
        <v>100</v>
      </c>
    </row>
    <row r="183" spans="1:12" ht="13.15" customHeight="1">
      <c r="A183" s="55">
        <v>363</v>
      </c>
      <c r="B183" s="128" t="s">
        <v>148</v>
      </c>
      <c r="C183" s="2">
        <v>121371.82294777357</v>
      </c>
      <c r="D183" s="2">
        <v>121371.82294777357</v>
      </c>
      <c r="E183" s="2">
        <v>33827</v>
      </c>
      <c r="F183" s="2">
        <v>33827</v>
      </c>
      <c r="G183" s="2">
        <f>G184</f>
        <v>33827</v>
      </c>
      <c r="H183" s="2">
        <f>H184</f>
        <v>33827</v>
      </c>
      <c r="I183" s="2">
        <v>265446</v>
      </c>
      <c r="J183" s="2">
        <f>J184</f>
        <v>0</v>
      </c>
      <c r="K183" s="2">
        <f>K184</f>
        <v>265446</v>
      </c>
      <c r="L183" s="21">
        <f t="shared" si="15"/>
        <v>100</v>
      </c>
    </row>
    <row r="184" spans="1:12" ht="13.15" customHeight="1">
      <c r="A184" s="56">
        <v>3631</v>
      </c>
      <c r="B184" s="31" t="s">
        <v>169</v>
      </c>
      <c r="C184" s="13">
        <v>121371.82294777357</v>
      </c>
      <c r="D184" s="13">
        <v>121371.82294777357</v>
      </c>
      <c r="E184" s="13">
        <v>33827</v>
      </c>
      <c r="F184" s="13">
        <v>33827</v>
      </c>
      <c r="G184" s="13">
        <v>33827</v>
      </c>
      <c r="H184" s="13">
        <v>33827</v>
      </c>
      <c r="I184" s="13">
        <v>265446</v>
      </c>
      <c r="J184" s="13"/>
      <c r="K184" s="13">
        <f>I184+J184</f>
        <v>265446</v>
      </c>
      <c r="L184" s="294">
        <f t="shared" si="15"/>
        <v>100</v>
      </c>
    </row>
    <row r="185" spans="1:12" ht="12.75">
      <c r="A185" s="202"/>
      <c r="B185" s="33"/>
      <c r="C185" s="3"/>
      <c r="D185" s="3"/>
      <c r="E185" s="3"/>
      <c r="F185" s="3"/>
      <c r="G185" s="3"/>
      <c r="H185" s="3"/>
      <c r="I185" s="3"/>
      <c r="J185" s="3"/>
      <c r="K185" s="3"/>
      <c r="L185" s="21"/>
    </row>
    <row r="186" spans="1:12" ht="24.6" customHeight="1">
      <c r="A186" s="53" t="s">
        <v>250</v>
      </c>
      <c r="B186" s="6" t="s">
        <v>176</v>
      </c>
      <c r="C186" s="2">
        <v>362968.08016457624</v>
      </c>
      <c r="D186" s="2">
        <v>382704.62538987322</v>
      </c>
      <c r="E186" s="2">
        <v>149608</v>
      </c>
      <c r="F186" s="2">
        <v>161159</v>
      </c>
      <c r="G186" s="2">
        <f>G187</f>
        <v>149608</v>
      </c>
      <c r="H186" s="2">
        <f>H187</f>
        <v>192487</v>
      </c>
      <c r="I186" s="2">
        <v>464530</v>
      </c>
      <c r="J186" s="2">
        <f>J187</f>
        <v>100000</v>
      </c>
      <c r="K186" s="2">
        <f>K187</f>
        <v>564530</v>
      </c>
      <c r="L186" s="21">
        <f t="shared" ref="L186:L194" si="16">K186/I186*100</f>
        <v>121.52713495360902</v>
      </c>
    </row>
    <row r="187" spans="1:12" ht="13.15" customHeight="1">
      <c r="A187" s="55">
        <v>32</v>
      </c>
      <c r="B187" s="6" t="s">
        <v>6</v>
      </c>
      <c r="C187" s="2">
        <v>362968.08016457624</v>
      </c>
      <c r="D187" s="2">
        <v>382704.62538987322</v>
      </c>
      <c r="E187" s="2">
        <v>149608</v>
      </c>
      <c r="F187" s="2">
        <v>161159</v>
      </c>
      <c r="G187" s="2">
        <f>G188+G191</f>
        <v>149608</v>
      </c>
      <c r="H187" s="2">
        <f>H188+H191</f>
        <v>192487</v>
      </c>
      <c r="I187" s="2">
        <v>464530</v>
      </c>
      <c r="J187" s="2">
        <f>J188+J191</f>
        <v>100000</v>
      </c>
      <c r="K187" s="2">
        <f>K188+K191</f>
        <v>564530</v>
      </c>
      <c r="L187" s="21">
        <f t="shared" si="16"/>
        <v>121.52713495360902</v>
      </c>
    </row>
    <row r="188" spans="1:12" ht="13.15" customHeight="1">
      <c r="A188" s="55">
        <v>323</v>
      </c>
      <c r="B188" s="128" t="s">
        <v>14</v>
      </c>
      <c r="C188" s="2">
        <v>362968.08016457624</v>
      </c>
      <c r="D188" s="2">
        <v>382704.62538987322</v>
      </c>
      <c r="E188" s="2">
        <v>149608</v>
      </c>
      <c r="F188" s="2">
        <v>161159</v>
      </c>
      <c r="G188" s="2">
        <f>SUM(G189:G190)</f>
        <v>149608</v>
      </c>
      <c r="H188" s="2">
        <f>SUM(H189:H190)</f>
        <v>192487</v>
      </c>
      <c r="I188" s="2">
        <v>457894</v>
      </c>
      <c r="J188" s="2">
        <f>SUM(J189:J190)</f>
        <v>100000</v>
      </c>
      <c r="K188" s="2">
        <f>SUM(K189:K190)</f>
        <v>557894</v>
      </c>
      <c r="L188" s="21">
        <f t="shared" si="16"/>
        <v>121.83911560317453</v>
      </c>
    </row>
    <row r="189" spans="1:12" ht="13.15" customHeight="1">
      <c r="A189" s="56">
        <v>3237</v>
      </c>
      <c r="B189" s="33" t="s">
        <v>16</v>
      </c>
      <c r="C189" s="13">
        <v>231406.06543234453</v>
      </c>
      <c r="D189" s="13">
        <v>226825.66859114738</v>
      </c>
      <c r="E189" s="13">
        <v>85467</v>
      </c>
      <c r="F189" s="13">
        <v>102378</v>
      </c>
      <c r="G189" s="13">
        <v>85467</v>
      </c>
      <c r="H189" s="13">
        <v>113801</v>
      </c>
      <c r="I189" s="13">
        <v>132723</v>
      </c>
      <c r="J189" s="13">
        <v>100000</v>
      </c>
      <c r="K189" s="13">
        <f>I189+J189</f>
        <v>232723</v>
      </c>
      <c r="L189" s="294">
        <f t="shared" si="16"/>
        <v>175.34489123964948</v>
      </c>
    </row>
    <row r="190" spans="1:12" ht="13.15" customHeight="1">
      <c r="A190" s="56">
        <v>3239</v>
      </c>
      <c r="B190" s="33" t="s">
        <v>80</v>
      </c>
      <c r="C190" s="13">
        <v>131562.01473223174</v>
      </c>
      <c r="D190" s="13">
        <v>155878.95679872585</v>
      </c>
      <c r="E190" s="13">
        <v>64141</v>
      </c>
      <c r="F190" s="13">
        <v>58781</v>
      </c>
      <c r="G190" s="13">
        <v>64141</v>
      </c>
      <c r="H190" s="13">
        <v>78686</v>
      </c>
      <c r="I190" s="13">
        <v>325171</v>
      </c>
      <c r="J190" s="13"/>
      <c r="K190" s="13">
        <f>I190+J190</f>
        <v>325171</v>
      </c>
      <c r="L190" s="294">
        <f t="shared" si="16"/>
        <v>100</v>
      </c>
    </row>
    <row r="191" spans="1:12" ht="13.15" customHeight="1">
      <c r="A191" s="55">
        <v>329</v>
      </c>
      <c r="B191" s="128" t="s">
        <v>82</v>
      </c>
      <c r="C191" s="2">
        <v>0</v>
      </c>
      <c r="D191" s="2">
        <v>0</v>
      </c>
      <c r="E191" s="2">
        <v>0</v>
      </c>
      <c r="F191" s="2">
        <v>0</v>
      </c>
      <c r="G191" s="2">
        <f>G192+G194+G193</f>
        <v>0</v>
      </c>
      <c r="H191" s="2">
        <f>H192+H194+H193</f>
        <v>0</v>
      </c>
      <c r="I191" s="2">
        <v>6636</v>
      </c>
      <c r="J191" s="2">
        <f>J192+J194+J193</f>
        <v>0</v>
      </c>
      <c r="K191" s="2">
        <f>K192+K194+K193</f>
        <v>6636</v>
      </c>
      <c r="L191" s="21">
        <f t="shared" si="16"/>
        <v>100</v>
      </c>
    </row>
    <row r="192" spans="1:12" ht="13.15" customHeight="1">
      <c r="A192" s="202">
        <v>3295</v>
      </c>
      <c r="B192" s="33" t="s">
        <v>139</v>
      </c>
      <c r="C192" s="13">
        <v>0</v>
      </c>
      <c r="D192" s="1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3982</v>
      </c>
      <c r="J192" s="13"/>
      <c r="K192" s="13">
        <f>I192+J192</f>
        <v>3982</v>
      </c>
      <c r="L192" s="294">
        <f t="shared" si="16"/>
        <v>100</v>
      </c>
    </row>
    <row r="193" spans="1:12" ht="13.15" customHeight="1">
      <c r="A193" s="126">
        <v>3296</v>
      </c>
      <c r="B193" s="127" t="s">
        <v>210</v>
      </c>
      <c r="C193" s="13">
        <v>0</v>
      </c>
      <c r="D193" s="1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1327</v>
      </c>
      <c r="J193" s="13"/>
      <c r="K193" s="13">
        <f>I193+J193</f>
        <v>1327</v>
      </c>
      <c r="L193" s="294">
        <f t="shared" si="16"/>
        <v>100</v>
      </c>
    </row>
    <row r="194" spans="1:12" ht="13.15" customHeight="1">
      <c r="A194" s="202">
        <v>3299</v>
      </c>
      <c r="B194" s="33" t="s">
        <v>82</v>
      </c>
      <c r="C194" s="13">
        <v>0</v>
      </c>
      <c r="D194" s="1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1327</v>
      </c>
      <c r="J194" s="13"/>
      <c r="K194" s="13">
        <f>I194+J194</f>
        <v>1327</v>
      </c>
      <c r="L194" s="294">
        <f t="shared" si="16"/>
        <v>100</v>
      </c>
    </row>
    <row r="195" spans="1:12" ht="13.15" customHeight="1">
      <c r="A195" s="202"/>
      <c r="B195" s="33"/>
      <c r="C195" s="4"/>
      <c r="D195" s="4"/>
      <c r="E195" s="4"/>
      <c r="F195" s="4"/>
      <c r="G195" s="4"/>
      <c r="H195" s="4"/>
      <c r="I195" s="4"/>
      <c r="J195" s="4"/>
      <c r="K195" s="4"/>
      <c r="L195" s="21"/>
    </row>
    <row r="196" spans="1:12" ht="13.15" customHeight="1">
      <c r="A196" s="55" t="s">
        <v>249</v>
      </c>
      <c r="B196" s="6" t="s">
        <v>127</v>
      </c>
      <c r="C196" s="2">
        <v>920476.8730506337</v>
      </c>
      <c r="D196" s="2">
        <v>920039.81684252433</v>
      </c>
      <c r="E196" s="2">
        <v>32179</v>
      </c>
      <c r="F196" s="2">
        <v>31832</v>
      </c>
      <c r="G196" s="2">
        <f>G197+G204+G201</f>
        <v>32179</v>
      </c>
      <c r="H196" s="2">
        <f>H197+H204+H201</f>
        <v>47719</v>
      </c>
      <c r="I196" s="2">
        <v>796337</v>
      </c>
      <c r="J196" s="2">
        <f>J197+J204+J201</f>
        <v>0</v>
      </c>
      <c r="K196" s="2">
        <f>K197+K204+K201</f>
        <v>796337</v>
      </c>
      <c r="L196" s="21">
        <f>K196/I196*100</f>
        <v>100</v>
      </c>
    </row>
    <row r="197" spans="1:12" ht="13.15" customHeight="1">
      <c r="A197" s="55">
        <v>32</v>
      </c>
      <c r="B197" s="6" t="s">
        <v>6</v>
      </c>
      <c r="C197" s="2">
        <v>888743.77861835551</v>
      </c>
      <c r="D197" s="2">
        <v>888306.72241024615</v>
      </c>
      <c r="E197" s="2">
        <v>32179</v>
      </c>
      <c r="F197" s="2">
        <v>31832</v>
      </c>
      <c r="G197" s="2">
        <f>G198</f>
        <v>32179</v>
      </c>
      <c r="H197" s="2">
        <f>H198</f>
        <v>47719</v>
      </c>
      <c r="I197" s="2">
        <v>663614</v>
      </c>
      <c r="J197" s="2">
        <f>J198</f>
        <v>0</v>
      </c>
      <c r="K197" s="2">
        <f>K198</f>
        <v>663614</v>
      </c>
      <c r="L197" s="21">
        <f>K197/I197*100</f>
        <v>100</v>
      </c>
    </row>
    <row r="198" spans="1:12" ht="13.15" customHeight="1">
      <c r="A198" s="55">
        <v>329</v>
      </c>
      <c r="B198" s="6" t="s">
        <v>82</v>
      </c>
      <c r="C198" s="2">
        <v>888743.77861835551</v>
      </c>
      <c r="D198" s="2">
        <v>888306.72241024615</v>
      </c>
      <c r="E198" s="2">
        <v>32179</v>
      </c>
      <c r="F198" s="2">
        <v>31832</v>
      </c>
      <c r="G198" s="2">
        <f>G199+G200</f>
        <v>32179</v>
      </c>
      <c r="H198" s="2">
        <f>H199+H200</f>
        <v>47719</v>
      </c>
      <c r="I198" s="2">
        <v>663614</v>
      </c>
      <c r="J198" s="2">
        <f>J199+J200</f>
        <v>0</v>
      </c>
      <c r="K198" s="2">
        <f>K199+K200</f>
        <v>663614</v>
      </c>
      <c r="L198" s="21">
        <f>K198/I198*100</f>
        <v>100</v>
      </c>
    </row>
    <row r="199" spans="1:12" ht="13.15" customHeight="1">
      <c r="A199" s="56">
        <v>3296</v>
      </c>
      <c r="B199" s="31" t="s">
        <v>210</v>
      </c>
      <c r="C199" s="13">
        <v>830848.49691419466</v>
      </c>
      <c r="D199" s="13">
        <v>830411.57342889369</v>
      </c>
      <c r="E199" s="13">
        <v>23718</v>
      </c>
      <c r="F199" s="13">
        <v>23371</v>
      </c>
      <c r="G199" s="13">
        <v>23718</v>
      </c>
      <c r="H199" s="13">
        <v>39258</v>
      </c>
      <c r="I199" s="13">
        <v>597253</v>
      </c>
      <c r="J199" s="13"/>
      <c r="K199" s="13">
        <f>I199+J199</f>
        <v>597253</v>
      </c>
      <c r="L199" s="294">
        <f>K199/I199*100</f>
        <v>100</v>
      </c>
    </row>
    <row r="200" spans="1:12" ht="13.15" customHeight="1">
      <c r="A200" s="56">
        <v>3299</v>
      </c>
      <c r="B200" s="33" t="s">
        <v>82</v>
      </c>
      <c r="C200" s="13">
        <v>57895.281704160858</v>
      </c>
      <c r="D200" s="13">
        <v>57895.148981352439</v>
      </c>
      <c r="E200" s="13">
        <v>8461</v>
      </c>
      <c r="F200" s="13">
        <v>8461</v>
      </c>
      <c r="G200" s="13">
        <v>8461</v>
      </c>
      <c r="H200" s="13">
        <v>8461</v>
      </c>
      <c r="I200" s="13">
        <v>66361</v>
      </c>
      <c r="J200" s="13"/>
      <c r="K200" s="13">
        <f>I200+J200</f>
        <v>66361</v>
      </c>
      <c r="L200" s="294">
        <f>K200/I200*100</f>
        <v>100</v>
      </c>
    </row>
    <row r="201" spans="1:12" ht="13.15" customHeight="1">
      <c r="A201" s="55">
        <v>36</v>
      </c>
      <c r="B201" s="128" t="s">
        <v>167</v>
      </c>
      <c r="C201" s="57">
        <v>0</v>
      </c>
      <c r="D201" s="57">
        <v>0</v>
      </c>
      <c r="E201" s="57">
        <v>0</v>
      </c>
      <c r="F201" s="57">
        <v>0</v>
      </c>
      <c r="G201" s="57">
        <f>G202</f>
        <v>0</v>
      </c>
      <c r="H201" s="57">
        <f>H202</f>
        <v>0</v>
      </c>
      <c r="I201" s="57">
        <v>0</v>
      </c>
      <c r="J201" s="57">
        <f>J202</f>
        <v>0</v>
      </c>
      <c r="K201" s="57">
        <f>K202</f>
        <v>0</v>
      </c>
      <c r="L201" s="21">
        <v>0</v>
      </c>
    </row>
    <row r="202" spans="1:12" ht="13.15" customHeight="1">
      <c r="A202" s="55">
        <v>363</v>
      </c>
      <c r="B202" s="128" t="s">
        <v>148</v>
      </c>
      <c r="C202" s="57">
        <v>0</v>
      </c>
      <c r="D202" s="57">
        <v>0</v>
      </c>
      <c r="E202" s="57">
        <v>0</v>
      </c>
      <c r="F202" s="57">
        <v>0</v>
      </c>
      <c r="G202" s="57">
        <f>G203</f>
        <v>0</v>
      </c>
      <c r="H202" s="57">
        <f>H203</f>
        <v>0</v>
      </c>
      <c r="I202" s="57">
        <v>0</v>
      </c>
      <c r="J202" s="57">
        <f>J203</f>
        <v>0</v>
      </c>
      <c r="K202" s="57">
        <f>K203</f>
        <v>0</v>
      </c>
      <c r="L202" s="21">
        <v>0</v>
      </c>
    </row>
    <row r="203" spans="1:12" ht="13.15" customHeight="1">
      <c r="A203" s="56">
        <v>3631</v>
      </c>
      <c r="B203" s="31" t="s">
        <v>169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294">
        <v>0</v>
      </c>
    </row>
    <row r="204" spans="1:12" ht="13.15" customHeight="1">
      <c r="A204" s="55">
        <v>38</v>
      </c>
      <c r="B204" s="6" t="s">
        <v>85</v>
      </c>
      <c r="C204" s="2">
        <v>31733.094432278187</v>
      </c>
      <c r="D204" s="2">
        <v>31733.094432278187</v>
      </c>
      <c r="E204" s="2">
        <v>0</v>
      </c>
      <c r="F204" s="2">
        <v>0</v>
      </c>
      <c r="G204" s="2">
        <f>G205</f>
        <v>0</v>
      </c>
      <c r="H204" s="2">
        <f>H205</f>
        <v>0</v>
      </c>
      <c r="I204" s="2">
        <v>132723</v>
      </c>
      <c r="J204" s="2">
        <f>J205</f>
        <v>0</v>
      </c>
      <c r="K204" s="2">
        <f>K205</f>
        <v>132723</v>
      </c>
      <c r="L204" s="21">
        <f>K204/I204*100</f>
        <v>100</v>
      </c>
    </row>
    <row r="205" spans="1:12" ht="13.15" customHeight="1">
      <c r="A205" s="55">
        <v>383</v>
      </c>
      <c r="B205" s="6" t="s">
        <v>86</v>
      </c>
      <c r="C205" s="2">
        <v>31733.094432278187</v>
      </c>
      <c r="D205" s="2">
        <v>31733.094432278187</v>
      </c>
      <c r="E205" s="2">
        <v>0</v>
      </c>
      <c r="F205" s="2">
        <v>0</v>
      </c>
      <c r="G205" s="2">
        <f>G206</f>
        <v>0</v>
      </c>
      <c r="H205" s="2">
        <f>H206</f>
        <v>0</v>
      </c>
      <c r="I205" s="2">
        <v>132723</v>
      </c>
      <c r="J205" s="2">
        <f>J206</f>
        <v>0</v>
      </c>
      <c r="K205" s="2">
        <f>K206</f>
        <v>132723</v>
      </c>
      <c r="L205" s="21">
        <f>K205/I205*100</f>
        <v>100</v>
      </c>
    </row>
    <row r="206" spans="1:12" ht="13.15" customHeight="1">
      <c r="A206" s="56">
        <v>3831</v>
      </c>
      <c r="B206" s="33" t="s">
        <v>198</v>
      </c>
      <c r="C206" s="13">
        <v>31733.094432278187</v>
      </c>
      <c r="D206" s="13">
        <v>31733.094432278187</v>
      </c>
      <c r="E206" s="13">
        <v>0</v>
      </c>
      <c r="F206" s="13">
        <v>0</v>
      </c>
      <c r="G206" s="13">
        <v>0</v>
      </c>
      <c r="H206" s="13">
        <v>0</v>
      </c>
      <c r="I206" s="13">
        <v>132723</v>
      </c>
      <c r="J206" s="7"/>
      <c r="K206" s="7">
        <f>I206+J206</f>
        <v>132723</v>
      </c>
      <c r="L206" s="294">
        <f>K206/I206*100</f>
        <v>100</v>
      </c>
    </row>
    <row r="207" spans="1:12" ht="13.15" customHeight="1">
      <c r="A207" s="56"/>
      <c r="B207" s="33"/>
      <c r="C207" s="7"/>
      <c r="D207" s="7"/>
      <c r="E207" s="7"/>
      <c r="F207" s="7"/>
      <c r="G207" s="7"/>
      <c r="H207" s="7"/>
      <c r="I207" s="7"/>
      <c r="J207" s="7"/>
      <c r="K207" s="7"/>
      <c r="L207" s="21"/>
    </row>
    <row r="208" spans="1:12" ht="13.15" customHeight="1">
      <c r="A208" s="55" t="s">
        <v>248</v>
      </c>
      <c r="B208" s="6" t="s">
        <v>235</v>
      </c>
      <c r="C208" s="2">
        <v>3251708.8061583382</v>
      </c>
      <c r="D208" s="2">
        <v>3251708.8061583382</v>
      </c>
      <c r="E208" s="2">
        <v>4300000</v>
      </c>
      <c r="F208" s="2">
        <v>4300000</v>
      </c>
      <c r="G208" s="2">
        <f>+G209</f>
        <v>4300000</v>
      </c>
      <c r="H208" s="2">
        <f>+H209</f>
        <v>4300000</v>
      </c>
      <c r="I208" s="2">
        <v>9208308</v>
      </c>
      <c r="J208" s="2">
        <f>+J209</f>
        <v>-547908</v>
      </c>
      <c r="K208" s="2">
        <f>+K209</f>
        <v>8660400</v>
      </c>
      <c r="L208" s="21">
        <f>K208/I208*100</f>
        <v>94.049851503663859</v>
      </c>
    </row>
    <row r="209" spans="1:15" ht="13.15" customHeight="1">
      <c r="A209" s="342">
        <v>36</v>
      </c>
      <c r="B209" s="365" t="s">
        <v>131</v>
      </c>
      <c r="C209" s="344">
        <v>3251708.8061583382</v>
      </c>
      <c r="D209" s="344">
        <v>3251708.8061583382</v>
      </c>
      <c r="E209" s="344">
        <v>4300000</v>
      </c>
      <c r="F209" s="344">
        <v>4300000</v>
      </c>
      <c r="G209" s="344">
        <f>G210</f>
        <v>4300000</v>
      </c>
      <c r="H209" s="344">
        <f>H210</f>
        <v>4300000</v>
      </c>
      <c r="I209" s="344">
        <v>9208308</v>
      </c>
      <c r="J209" s="344">
        <f>J210</f>
        <v>-547908</v>
      </c>
      <c r="K209" s="344">
        <f>K210</f>
        <v>8660400</v>
      </c>
      <c r="L209" s="362">
        <f>K209/I209*100</f>
        <v>94.049851503663859</v>
      </c>
    </row>
    <row r="210" spans="1:15" ht="13.15" customHeight="1">
      <c r="A210" s="342">
        <v>363</v>
      </c>
      <c r="B210" s="365" t="s">
        <v>148</v>
      </c>
      <c r="C210" s="344">
        <v>3251708.8061583382</v>
      </c>
      <c r="D210" s="344">
        <v>3251708.8061583382</v>
      </c>
      <c r="E210" s="344">
        <v>4300000</v>
      </c>
      <c r="F210" s="344">
        <v>4300000</v>
      </c>
      <c r="G210" s="344">
        <f>+G211+G212</f>
        <v>4300000</v>
      </c>
      <c r="H210" s="344">
        <f>+H211+H212</f>
        <v>4300000</v>
      </c>
      <c r="I210" s="344">
        <v>9208308</v>
      </c>
      <c r="J210" s="344">
        <f>J211+J212</f>
        <v>-547908</v>
      </c>
      <c r="K210" s="344">
        <f>K211+K212</f>
        <v>8660400</v>
      </c>
      <c r="L210" s="362">
        <f>K210/I210*100</f>
        <v>94.049851503663859</v>
      </c>
      <c r="N210" s="134"/>
    </row>
    <row r="211" spans="1:15" ht="13.15" customHeight="1">
      <c r="A211" s="366">
        <v>3631</v>
      </c>
      <c r="B211" s="350" t="s">
        <v>169</v>
      </c>
      <c r="C211" s="347">
        <v>2773906.6958656842</v>
      </c>
      <c r="D211" s="347">
        <v>2773906.6958656842</v>
      </c>
      <c r="E211" s="347">
        <v>4200000</v>
      </c>
      <c r="F211" s="347">
        <v>4200000</v>
      </c>
      <c r="G211" s="347">
        <v>4200000</v>
      </c>
      <c r="H211" s="347">
        <v>4200000</v>
      </c>
      <c r="I211" s="347">
        <v>8841563</v>
      </c>
      <c r="J211" s="351">
        <v>-493763</v>
      </c>
      <c r="K211" s="351">
        <f>I211+J211</f>
        <v>8347800</v>
      </c>
      <c r="L211" s="363">
        <f>K211/I211*100</f>
        <v>94.415433108376874</v>
      </c>
    </row>
    <row r="212" spans="1:15" ht="13.15" customHeight="1">
      <c r="A212" s="56">
        <v>3632</v>
      </c>
      <c r="B212" s="33" t="s">
        <v>147</v>
      </c>
      <c r="C212" s="7">
        <v>477802.11029265379</v>
      </c>
      <c r="D212" s="7">
        <v>477802.11029265379</v>
      </c>
      <c r="E212" s="7">
        <v>100000</v>
      </c>
      <c r="F212" s="7">
        <v>100000</v>
      </c>
      <c r="G212" s="13">
        <v>100000</v>
      </c>
      <c r="H212" s="13">
        <v>100000</v>
      </c>
      <c r="I212" s="7">
        <v>366745</v>
      </c>
      <c r="J212" s="7">
        <v>-54145</v>
      </c>
      <c r="K212" s="7">
        <f>I212+J212</f>
        <v>312600</v>
      </c>
      <c r="L212" s="294">
        <v>0</v>
      </c>
    </row>
    <row r="213" spans="1:15" ht="13.15" customHeight="1">
      <c r="A213" s="55"/>
      <c r="B213" s="6"/>
      <c r="C213" s="140"/>
      <c r="D213" s="140"/>
      <c r="E213" s="140"/>
      <c r="F213" s="140"/>
      <c r="G213" s="140"/>
      <c r="H213" s="140"/>
      <c r="I213" s="140"/>
      <c r="J213" s="140"/>
      <c r="K213" s="140"/>
      <c r="L213" s="21"/>
      <c r="M213" s="132"/>
    </row>
    <row r="214" spans="1:15" ht="13.15" customHeight="1">
      <c r="A214" s="48">
        <v>1003</v>
      </c>
      <c r="B214" s="27" t="s">
        <v>113</v>
      </c>
      <c r="C214" s="2">
        <v>553947455.70376265</v>
      </c>
      <c r="D214" s="2">
        <v>556908163.38177717</v>
      </c>
      <c r="E214" s="2">
        <v>279101511</v>
      </c>
      <c r="F214" s="2">
        <v>281287895</v>
      </c>
      <c r="G214" s="2">
        <f>G216+G231+G237+G243+G248+G253+G261+G280+G285+G290</f>
        <v>318259883</v>
      </c>
      <c r="H214" s="2">
        <f>H216+H231+H237+H243+H248+H253+H261+H280+H285+H290</f>
        <v>327263299</v>
      </c>
      <c r="I214" s="2">
        <v>734886025</v>
      </c>
      <c r="J214" s="2">
        <f>J216+J231+J237+J243+J248+J253+J261+J280+J284+J289</f>
        <v>-58404785</v>
      </c>
      <c r="K214" s="2">
        <f>K216+K231+K237+K243+K248+K253+K261+K280+K284+K289</f>
        <v>676481240</v>
      </c>
      <c r="L214" s="21">
        <f>K214/I214*100</f>
        <v>92.052538351100083</v>
      </c>
      <c r="N214" s="132"/>
      <c r="O214" s="132"/>
    </row>
    <row r="215" spans="1:15" ht="13.15" customHeight="1">
      <c r="A215" s="209"/>
      <c r="B215" s="128"/>
      <c r="C215" s="3"/>
      <c r="D215" s="3"/>
      <c r="E215" s="3"/>
      <c r="F215" s="3"/>
      <c r="G215" s="3"/>
      <c r="H215" s="3"/>
      <c r="I215" s="3"/>
      <c r="J215" s="3"/>
      <c r="K215" s="3"/>
      <c r="L215" s="21"/>
      <c r="M215" s="138"/>
    </row>
    <row r="216" spans="1:15" ht="25.5">
      <c r="A216" s="53" t="s">
        <v>247</v>
      </c>
      <c r="B216" s="6" t="s">
        <v>177</v>
      </c>
      <c r="C216" s="2">
        <v>29055073.992965691</v>
      </c>
      <c r="D216" s="2">
        <v>31606276.992501158</v>
      </c>
      <c r="E216" s="2">
        <v>11956017</v>
      </c>
      <c r="F216" s="2">
        <v>11644459</v>
      </c>
      <c r="G216" s="2">
        <f>G217+G224+G227</f>
        <v>11956017</v>
      </c>
      <c r="H216" s="2">
        <f>H217+H224+H227</f>
        <v>17539632</v>
      </c>
      <c r="I216" s="2">
        <v>42822060</v>
      </c>
      <c r="J216" s="2">
        <f>J217+J224+J227</f>
        <v>-2548924</v>
      </c>
      <c r="K216" s="2">
        <f>K217+K224+K227</f>
        <v>40273136</v>
      </c>
      <c r="L216" s="21">
        <f t="shared" ref="L216:L221" si="17">K216/I216*100</f>
        <v>94.04763806318519</v>
      </c>
      <c r="N216" s="138"/>
      <c r="O216" s="138"/>
    </row>
    <row r="217" spans="1:15" ht="12.75" customHeight="1">
      <c r="A217" s="55">
        <v>36</v>
      </c>
      <c r="B217" s="6" t="s">
        <v>167</v>
      </c>
      <c r="C217" s="2">
        <v>3332268.3655186142</v>
      </c>
      <c r="D217" s="2">
        <v>3332268.3655186142</v>
      </c>
      <c r="E217" s="2">
        <v>54132</v>
      </c>
      <c r="F217" s="2">
        <v>54132</v>
      </c>
      <c r="G217" s="2">
        <f>G220+G218+G222</f>
        <v>54132</v>
      </c>
      <c r="H217" s="2">
        <f>H220+H218+H222</f>
        <v>54132</v>
      </c>
      <c r="I217" s="2">
        <v>2912179</v>
      </c>
      <c r="J217" s="2">
        <f>J220+J218+J222</f>
        <v>0</v>
      </c>
      <c r="K217" s="2">
        <f>K220+K218+K222</f>
        <v>2912179</v>
      </c>
      <c r="L217" s="21">
        <f t="shared" si="17"/>
        <v>100</v>
      </c>
    </row>
    <row r="218" spans="1:15" ht="12.75" customHeight="1">
      <c r="A218" s="55">
        <v>361</v>
      </c>
      <c r="B218" s="6" t="s">
        <v>211</v>
      </c>
      <c r="C218" s="2">
        <v>341175.65863693674</v>
      </c>
      <c r="D218" s="2">
        <v>341175.65863693674</v>
      </c>
      <c r="E218" s="2">
        <v>0</v>
      </c>
      <c r="F218" s="2">
        <v>0</v>
      </c>
      <c r="G218" s="2">
        <f>G219</f>
        <v>0</v>
      </c>
      <c r="H218" s="2">
        <f>H219</f>
        <v>0</v>
      </c>
      <c r="I218" s="2">
        <v>929060</v>
      </c>
      <c r="J218" s="2">
        <f>J219</f>
        <v>0</v>
      </c>
      <c r="K218" s="2">
        <f>K219</f>
        <v>929060</v>
      </c>
      <c r="L218" s="21">
        <f t="shared" si="17"/>
        <v>100</v>
      </c>
    </row>
    <row r="219" spans="1:15" ht="13.15" customHeight="1">
      <c r="A219" s="214">
        <v>3612</v>
      </c>
      <c r="B219" s="33" t="s">
        <v>212</v>
      </c>
      <c r="C219" s="13">
        <v>341175.65863693674</v>
      </c>
      <c r="D219" s="13">
        <v>341175.65863693674</v>
      </c>
      <c r="E219" s="13">
        <v>0</v>
      </c>
      <c r="F219" s="13">
        <v>0</v>
      </c>
      <c r="G219" s="13">
        <v>0</v>
      </c>
      <c r="H219" s="13">
        <v>0</v>
      </c>
      <c r="I219" s="13">
        <v>929060</v>
      </c>
      <c r="J219" s="7"/>
      <c r="K219" s="7">
        <f>I219+J219</f>
        <v>929060</v>
      </c>
      <c r="L219" s="21">
        <f t="shared" si="17"/>
        <v>100</v>
      </c>
    </row>
    <row r="220" spans="1:15" ht="13.15" customHeight="1">
      <c r="A220" s="55">
        <v>363</v>
      </c>
      <c r="B220" s="6" t="s">
        <v>148</v>
      </c>
      <c r="C220" s="2">
        <v>2991092.7068816773</v>
      </c>
      <c r="D220" s="2">
        <v>2991092.7068816773</v>
      </c>
      <c r="E220" s="2">
        <v>54132</v>
      </c>
      <c r="F220" s="2">
        <v>54132</v>
      </c>
      <c r="G220" s="2">
        <f>G221</f>
        <v>54132</v>
      </c>
      <c r="H220" s="2">
        <f>H221</f>
        <v>54132</v>
      </c>
      <c r="I220" s="2">
        <v>1983119</v>
      </c>
      <c r="J220" s="2">
        <f>J221</f>
        <v>0</v>
      </c>
      <c r="K220" s="2">
        <f>K221</f>
        <v>1983119</v>
      </c>
      <c r="L220" s="21">
        <f t="shared" si="17"/>
        <v>100</v>
      </c>
    </row>
    <row r="221" spans="1:15" ht="13.15" customHeight="1">
      <c r="A221" s="214">
        <v>3632</v>
      </c>
      <c r="B221" s="33" t="s">
        <v>147</v>
      </c>
      <c r="C221" s="13">
        <v>2991092.7068816773</v>
      </c>
      <c r="D221" s="13">
        <v>2991092.7068816773</v>
      </c>
      <c r="E221" s="13">
        <v>54132</v>
      </c>
      <c r="F221" s="13">
        <v>54132</v>
      </c>
      <c r="G221" s="13">
        <v>54132</v>
      </c>
      <c r="H221" s="13">
        <v>54132</v>
      </c>
      <c r="I221" s="13">
        <v>1983119</v>
      </c>
      <c r="J221" s="7"/>
      <c r="K221" s="7">
        <f>I221+J221</f>
        <v>1983119</v>
      </c>
      <c r="L221" s="21">
        <f t="shared" si="17"/>
        <v>100</v>
      </c>
    </row>
    <row r="222" spans="1:15" ht="13.15" customHeight="1">
      <c r="A222" s="215">
        <v>366</v>
      </c>
      <c r="B222" s="128" t="s">
        <v>225</v>
      </c>
      <c r="C222" s="2">
        <v>0</v>
      </c>
      <c r="D222" s="2">
        <v>0</v>
      </c>
      <c r="E222" s="2">
        <v>0</v>
      </c>
      <c r="F222" s="2">
        <v>0</v>
      </c>
      <c r="G222" s="2">
        <f>G223</f>
        <v>0</v>
      </c>
      <c r="H222" s="2">
        <f>H223</f>
        <v>0</v>
      </c>
      <c r="I222" s="2">
        <v>0</v>
      </c>
      <c r="J222" s="2">
        <f>J223</f>
        <v>0</v>
      </c>
      <c r="K222" s="2">
        <f>K223</f>
        <v>0</v>
      </c>
      <c r="L222" s="21">
        <v>0</v>
      </c>
    </row>
    <row r="223" spans="1:15" ht="13.15" customHeight="1">
      <c r="A223" s="214">
        <v>3662</v>
      </c>
      <c r="B223" s="33" t="s">
        <v>226</v>
      </c>
      <c r="C223" s="7">
        <v>0</v>
      </c>
      <c r="D223" s="7">
        <v>0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/>
      <c r="K223" s="7">
        <v>0</v>
      </c>
      <c r="L223" s="294">
        <v>0</v>
      </c>
    </row>
    <row r="224" spans="1:15" ht="13.15" customHeight="1">
      <c r="A224" s="55">
        <v>38</v>
      </c>
      <c r="B224" s="6" t="s">
        <v>85</v>
      </c>
      <c r="C224" s="2">
        <v>322154.88751741988</v>
      </c>
      <c r="D224" s="2">
        <v>322154.88751741988</v>
      </c>
      <c r="E224" s="2">
        <v>0</v>
      </c>
      <c r="F224" s="2">
        <v>0</v>
      </c>
      <c r="G224" s="2">
        <f>G226</f>
        <v>0</v>
      </c>
      <c r="H224" s="2">
        <f>H226</f>
        <v>0</v>
      </c>
      <c r="I224" s="2">
        <v>530891</v>
      </c>
      <c r="J224" s="2">
        <f>J226</f>
        <v>0</v>
      </c>
      <c r="K224" s="2">
        <f>K226</f>
        <v>530891</v>
      </c>
      <c r="L224" s="21">
        <f t="shared" ref="L224:L229" si="18">K224/I224*100</f>
        <v>100</v>
      </c>
    </row>
    <row r="225" spans="1:12" ht="13.15" customHeight="1">
      <c r="A225" s="55">
        <v>386</v>
      </c>
      <c r="B225" s="6" t="s">
        <v>88</v>
      </c>
      <c r="C225" s="2">
        <v>322154.88751741988</v>
      </c>
      <c r="D225" s="2">
        <v>322154.88751741988</v>
      </c>
      <c r="E225" s="2">
        <v>0</v>
      </c>
      <c r="F225" s="2">
        <v>0</v>
      </c>
      <c r="G225" s="2">
        <f>G226</f>
        <v>0</v>
      </c>
      <c r="H225" s="2">
        <f>H226</f>
        <v>0</v>
      </c>
      <c r="I225" s="2">
        <v>530891</v>
      </c>
      <c r="J225" s="2">
        <f>J226</f>
        <v>0</v>
      </c>
      <c r="K225" s="2">
        <f>K226</f>
        <v>530891</v>
      </c>
      <c r="L225" s="21">
        <f t="shared" si="18"/>
        <v>100</v>
      </c>
    </row>
    <row r="226" spans="1:12" ht="25.5">
      <c r="A226" s="210">
        <v>3861</v>
      </c>
      <c r="B226" s="206" t="s">
        <v>191</v>
      </c>
      <c r="C226" s="13">
        <v>322154.88751741988</v>
      </c>
      <c r="D226" s="13">
        <v>322154.88751741988</v>
      </c>
      <c r="E226" s="13">
        <v>0</v>
      </c>
      <c r="F226" s="13">
        <v>0</v>
      </c>
      <c r="G226" s="13">
        <v>0</v>
      </c>
      <c r="H226" s="13">
        <v>0</v>
      </c>
      <c r="I226" s="13">
        <v>530891</v>
      </c>
      <c r="J226" s="11"/>
      <c r="K226" s="11">
        <f>I226+J226</f>
        <v>530891</v>
      </c>
      <c r="L226" s="21">
        <f t="shared" si="18"/>
        <v>100</v>
      </c>
    </row>
    <row r="227" spans="1:12" ht="13.15" customHeight="1">
      <c r="A227" s="55">
        <v>45</v>
      </c>
      <c r="B227" s="6" t="s">
        <v>35</v>
      </c>
      <c r="C227" s="2">
        <v>25400650.739929654</v>
      </c>
      <c r="D227" s="2">
        <v>27951853.739465125</v>
      </c>
      <c r="E227" s="2">
        <v>11901885</v>
      </c>
      <c r="F227" s="2">
        <v>11590327</v>
      </c>
      <c r="G227" s="2">
        <f>G228</f>
        <v>11901885</v>
      </c>
      <c r="H227" s="2">
        <f>H228</f>
        <v>17485500</v>
      </c>
      <c r="I227" s="2">
        <v>39378990</v>
      </c>
      <c r="J227" s="2">
        <f>J228</f>
        <v>-2548924</v>
      </c>
      <c r="K227" s="2">
        <f>K228</f>
        <v>36830066</v>
      </c>
      <c r="L227" s="21">
        <f t="shared" si="18"/>
        <v>93.527198132811435</v>
      </c>
    </row>
    <row r="228" spans="1:12" ht="12.75">
      <c r="A228" s="55">
        <v>451</v>
      </c>
      <c r="B228" s="6" t="s">
        <v>0</v>
      </c>
      <c r="C228" s="2">
        <v>25400650.739929654</v>
      </c>
      <c r="D228" s="2">
        <v>27951853.739465125</v>
      </c>
      <c r="E228" s="2">
        <v>11901885</v>
      </c>
      <c r="F228" s="2">
        <v>11590327</v>
      </c>
      <c r="G228" s="2">
        <f>G229</f>
        <v>11901885</v>
      </c>
      <c r="H228" s="2">
        <f>H229</f>
        <v>17485500</v>
      </c>
      <c r="I228" s="2">
        <v>39378990</v>
      </c>
      <c r="J228" s="2">
        <f>J229</f>
        <v>-2548924</v>
      </c>
      <c r="K228" s="2">
        <f>K229</f>
        <v>36830066</v>
      </c>
      <c r="L228" s="21">
        <f t="shared" si="18"/>
        <v>93.527198132811435</v>
      </c>
    </row>
    <row r="229" spans="1:12" ht="12" customHeight="1">
      <c r="A229" s="202">
        <v>4511</v>
      </c>
      <c r="B229" s="33" t="s">
        <v>0</v>
      </c>
      <c r="C229" s="13">
        <v>25400650.739929654</v>
      </c>
      <c r="D229" s="13">
        <v>27951853.739465125</v>
      </c>
      <c r="E229" s="13">
        <v>11901885</v>
      </c>
      <c r="F229" s="13">
        <v>11590327</v>
      </c>
      <c r="G229" s="13">
        <v>11901885</v>
      </c>
      <c r="H229" s="13">
        <v>17485500</v>
      </c>
      <c r="I229" s="13">
        <v>39378990</v>
      </c>
      <c r="J229" s="7">
        <v>-2548924</v>
      </c>
      <c r="K229" s="351">
        <f>I229+J229</f>
        <v>36830066</v>
      </c>
      <c r="L229" s="21">
        <f t="shared" si="18"/>
        <v>93.527198132811435</v>
      </c>
    </row>
    <row r="230" spans="1:12" ht="12.75">
      <c r="A230" s="202"/>
      <c r="B230" s="33"/>
      <c r="C230" s="4"/>
      <c r="D230" s="4"/>
      <c r="E230" s="4"/>
      <c r="F230" s="4"/>
      <c r="G230" s="4"/>
      <c r="H230" s="4"/>
      <c r="I230" s="4"/>
      <c r="J230" s="4"/>
      <c r="K230" s="4"/>
      <c r="L230" s="21"/>
    </row>
    <row r="231" spans="1:12" ht="12.75">
      <c r="A231" s="55" t="s">
        <v>246</v>
      </c>
      <c r="B231" s="6" t="s">
        <v>172</v>
      </c>
      <c r="C231" s="2">
        <v>37415305.461543567</v>
      </c>
      <c r="D231" s="2">
        <v>37351128.542039946</v>
      </c>
      <c r="E231" s="2">
        <v>14647815</v>
      </c>
      <c r="F231" s="2">
        <v>15012925</v>
      </c>
      <c r="G231" s="2">
        <f>G232</f>
        <v>16942191</v>
      </c>
      <c r="H231" s="2">
        <f>H232</f>
        <v>17041890</v>
      </c>
      <c r="I231" s="2">
        <v>61824502</v>
      </c>
      <c r="J231" s="2">
        <f>J232</f>
        <v>-11000000</v>
      </c>
      <c r="K231" s="2">
        <f>K232</f>
        <v>50824502</v>
      </c>
      <c r="L231" s="21">
        <f>K231/I231*100</f>
        <v>82.20770140615123</v>
      </c>
    </row>
    <row r="232" spans="1:12" ht="12.75">
      <c r="A232" s="55">
        <v>38</v>
      </c>
      <c r="B232" s="23" t="s">
        <v>85</v>
      </c>
      <c r="C232" s="2">
        <v>37415305.461543567</v>
      </c>
      <c r="D232" s="2">
        <v>37351128.542039946</v>
      </c>
      <c r="E232" s="2">
        <v>14647815</v>
      </c>
      <c r="F232" s="2">
        <v>15012925</v>
      </c>
      <c r="G232" s="2">
        <f>G233</f>
        <v>16942191</v>
      </c>
      <c r="H232" s="2">
        <f>H233</f>
        <v>17041890</v>
      </c>
      <c r="I232" s="2">
        <v>61824502</v>
      </c>
      <c r="J232" s="2">
        <f>J233</f>
        <v>-11000000</v>
      </c>
      <c r="K232" s="2">
        <f>K233</f>
        <v>50824502</v>
      </c>
      <c r="L232" s="21">
        <f>K232/I232*100</f>
        <v>82.20770140615123</v>
      </c>
    </row>
    <row r="233" spans="1:12" ht="12.75">
      <c r="A233" s="55">
        <v>386</v>
      </c>
      <c r="B233" s="23" t="s">
        <v>88</v>
      </c>
      <c r="C233" s="2">
        <v>37415305.461543567</v>
      </c>
      <c r="D233" s="2">
        <v>37351128.542039946</v>
      </c>
      <c r="E233" s="2">
        <v>14647815</v>
      </c>
      <c r="F233" s="2">
        <v>15012925</v>
      </c>
      <c r="G233" s="2">
        <f>+G234+G235</f>
        <v>16942191</v>
      </c>
      <c r="H233" s="2">
        <f>+H234+H235</f>
        <v>17041890</v>
      </c>
      <c r="I233" s="2">
        <v>61824502</v>
      </c>
      <c r="J233" s="2">
        <f>J234+J235</f>
        <v>-11000000</v>
      </c>
      <c r="K233" s="2">
        <f>K234+K235</f>
        <v>50824502</v>
      </c>
      <c r="L233" s="21">
        <f>K233/I233*100</f>
        <v>82.20770140615123</v>
      </c>
    </row>
    <row r="234" spans="1:12" ht="24" customHeight="1">
      <c r="A234" s="54">
        <v>3861</v>
      </c>
      <c r="B234" s="206" t="s">
        <v>191</v>
      </c>
      <c r="C234" s="13">
        <v>23343321.388280574</v>
      </c>
      <c r="D234" s="13">
        <v>23279144.468776956</v>
      </c>
      <c r="E234" s="13">
        <v>9285189</v>
      </c>
      <c r="F234" s="13">
        <v>9650299</v>
      </c>
      <c r="G234" s="13">
        <v>10797654</v>
      </c>
      <c r="H234" s="13">
        <v>10897353</v>
      </c>
      <c r="I234" s="13">
        <v>23464850</v>
      </c>
      <c r="J234" s="7">
        <v>-2200000</v>
      </c>
      <c r="K234" s="7">
        <f>I234+J234</f>
        <v>21264850</v>
      </c>
      <c r="L234" s="294">
        <f>K234/I234*100</f>
        <v>90.624274180316505</v>
      </c>
    </row>
    <row r="235" spans="1:12" ht="13.5" customHeight="1">
      <c r="A235" s="54">
        <v>3864</v>
      </c>
      <c r="B235" s="206" t="s">
        <v>270</v>
      </c>
      <c r="C235" s="13">
        <v>14071984.07326299</v>
      </c>
      <c r="D235" s="13">
        <v>14071984.07326299</v>
      </c>
      <c r="E235" s="13">
        <v>5362626</v>
      </c>
      <c r="F235" s="13">
        <v>5362626</v>
      </c>
      <c r="G235" s="13">
        <v>6144537</v>
      </c>
      <c r="H235" s="13">
        <v>6144537</v>
      </c>
      <c r="I235" s="13">
        <v>38359652</v>
      </c>
      <c r="J235" s="7">
        <v>-8800000</v>
      </c>
      <c r="K235" s="7">
        <f>I235+J235</f>
        <v>29559652</v>
      </c>
      <c r="L235" s="294">
        <f>K235/I235*100</f>
        <v>77.059228795923389</v>
      </c>
    </row>
    <row r="236" spans="1:12" ht="13.15" customHeight="1">
      <c r="A236" s="56"/>
      <c r="B236" s="33"/>
      <c r="C236" s="4"/>
      <c r="D236" s="4"/>
      <c r="E236" s="4"/>
      <c r="F236" s="4"/>
      <c r="G236" s="4"/>
      <c r="H236" s="4"/>
      <c r="I236" s="4"/>
      <c r="J236" s="4"/>
      <c r="K236" s="4"/>
      <c r="L236" s="21"/>
    </row>
    <row r="237" spans="1:12" ht="12.75">
      <c r="A237" s="53" t="s">
        <v>245</v>
      </c>
      <c r="B237" s="6" t="s">
        <v>178</v>
      </c>
      <c r="C237" s="2">
        <v>29944869.865286347</v>
      </c>
      <c r="D237" s="2">
        <v>29944798.194969803</v>
      </c>
      <c r="E237" s="2">
        <v>8805539</v>
      </c>
      <c r="F237" s="2">
        <v>9162614</v>
      </c>
      <c r="G237" s="2">
        <f>G238</f>
        <v>13286968</v>
      </c>
      <c r="H237" s="2">
        <f>H238</f>
        <v>13201456</v>
      </c>
      <c r="I237" s="2">
        <v>40247803</v>
      </c>
      <c r="J237" s="2">
        <f>J238</f>
        <v>0</v>
      </c>
      <c r="K237" s="2">
        <f>K238</f>
        <v>40247803</v>
      </c>
      <c r="L237" s="21">
        <f>K237/I237*100</f>
        <v>100</v>
      </c>
    </row>
    <row r="238" spans="1:12" ht="12.75">
      <c r="A238" s="55">
        <v>38</v>
      </c>
      <c r="B238" s="23" t="s">
        <v>85</v>
      </c>
      <c r="C238" s="2">
        <v>29944869.865286347</v>
      </c>
      <c r="D238" s="2">
        <v>29944798.194969803</v>
      </c>
      <c r="E238" s="2">
        <v>8805539</v>
      </c>
      <c r="F238" s="2">
        <v>9162614</v>
      </c>
      <c r="G238" s="2">
        <f>G239</f>
        <v>13286968</v>
      </c>
      <c r="H238" s="2">
        <f>H239</f>
        <v>13201456</v>
      </c>
      <c r="I238" s="2">
        <v>40247803</v>
      </c>
      <c r="J238" s="2">
        <f>J239</f>
        <v>0</v>
      </c>
      <c r="K238" s="2">
        <f>K239</f>
        <v>40247803</v>
      </c>
      <c r="L238" s="21">
        <f>K238/I238*100</f>
        <v>100</v>
      </c>
    </row>
    <row r="239" spans="1:12" ht="12.75">
      <c r="A239" s="55">
        <v>386</v>
      </c>
      <c r="B239" s="23" t="s">
        <v>132</v>
      </c>
      <c r="C239" s="2">
        <v>29944869.865286347</v>
      </c>
      <c r="D239" s="2">
        <v>29944798.194969803</v>
      </c>
      <c r="E239" s="2">
        <v>8805539</v>
      </c>
      <c r="F239" s="2">
        <v>9162614</v>
      </c>
      <c r="G239" s="2">
        <f>G240+G241</f>
        <v>13286968</v>
      </c>
      <c r="H239" s="2">
        <f>H240+H241</f>
        <v>13201456</v>
      </c>
      <c r="I239" s="2">
        <v>40247803</v>
      </c>
      <c r="J239" s="2">
        <f>J240+J241</f>
        <v>0</v>
      </c>
      <c r="K239" s="2">
        <f>K240+K241</f>
        <v>40247803</v>
      </c>
      <c r="L239" s="21">
        <f>K239/I239*100</f>
        <v>100</v>
      </c>
    </row>
    <row r="240" spans="1:12" ht="27.75" customHeight="1">
      <c r="A240" s="216">
        <v>3861</v>
      </c>
      <c r="B240" s="206" t="s">
        <v>191</v>
      </c>
      <c r="C240" s="13">
        <v>16108559.028469041</v>
      </c>
      <c r="D240" s="13">
        <v>16108487.358152498</v>
      </c>
      <c r="E240" s="13">
        <v>3575322</v>
      </c>
      <c r="F240" s="13">
        <v>3932397</v>
      </c>
      <c r="G240" s="13">
        <v>4936770</v>
      </c>
      <c r="H240" s="13">
        <v>4851258</v>
      </c>
      <c r="I240" s="13">
        <v>16280612</v>
      </c>
      <c r="J240" s="13">
        <v>0</v>
      </c>
      <c r="K240" s="13">
        <f>I240+J240</f>
        <v>16280612</v>
      </c>
      <c r="L240" s="294">
        <f>K240/I240*100</f>
        <v>100</v>
      </c>
    </row>
    <row r="241" spans="1:14" ht="12.75">
      <c r="A241" s="216">
        <v>3864</v>
      </c>
      <c r="B241" s="206" t="s">
        <v>270</v>
      </c>
      <c r="C241" s="13">
        <v>13836310.836817306</v>
      </c>
      <c r="D241" s="13">
        <v>13836310.836817306</v>
      </c>
      <c r="E241" s="13">
        <v>5230217</v>
      </c>
      <c r="F241" s="13">
        <v>5230217</v>
      </c>
      <c r="G241" s="13">
        <v>8350198</v>
      </c>
      <c r="H241" s="13">
        <v>8350198</v>
      </c>
      <c r="I241" s="13">
        <v>23967191</v>
      </c>
      <c r="J241" s="13"/>
      <c r="K241" s="13">
        <f>I241+J241</f>
        <v>23967191</v>
      </c>
      <c r="L241" s="294">
        <f>K241/I241*100</f>
        <v>100</v>
      </c>
    </row>
    <row r="242" spans="1:14" ht="12.75">
      <c r="A242" s="56"/>
      <c r="B242" s="33"/>
      <c r="C242" s="4"/>
      <c r="D242" s="4"/>
      <c r="E242" s="4"/>
      <c r="F242" s="4"/>
      <c r="G242" s="4"/>
      <c r="H242" s="4"/>
      <c r="I242" s="4"/>
      <c r="J242" s="4"/>
      <c r="K242" s="4"/>
      <c r="L242" s="21"/>
    </row>
    <row r="243" spans="1:14" ht="12.75" hidden="1">
      <c r="A243" s="53" t="s">
        <v>110</v>
      </c>
      <c r="B243" s="6" t="s">
        <v>179</v>
      </c>
      <c r="C243" s="2"/>
      <c r="D243" s="2"/>
      <c r="E243" s="2">
        <v>0</v>
      </c>
      <c r="F243" s="2">
        <v>0</v>
      </c>
      <c r="G243" s="2"/>
      <c r="H243" s="2"/>
      <c r="I243" s="2">
        <v>0</v>
      </c>
      <c r="J243" s="2">
        <f t="shared" ref="J243:K245" si="19">J244</f>
        <v>0</v>
      </c>
      <c r="K243" s="2">
        <f t="shared" si="19"/>
        <v>0</v>
      </c>
      <c r="L243" s="21" t="e">
        <f>K243/I243*100</f>
        <v>#DIV/0!</v>
      </c>
    </row>
    <row r="244" spans="1:14" ht="12.75" hidden="1">
      <c r="A244" s="55">
        <v>38</v>
      </c>
      <c r="B244" s="6" t="s">
        <v>85</v>
      </c>
      <c r="C244" s="2"/>
      <c r="D244" s="2"/>
      <c r="E244" s="2">
        <v>0</v>
      </c>
      <c r="F244" s="2">
        <v>0</v>
      </c>
      <c r="G244" s="2"/>
      <c r="H244" s="2"/>
      <c r="I244" s="2">
        <v>0</v>
      </c>
      <c r="J244" s="2">
        <f t="shared" si="19"/>
        <v>0</v>
      </c>
      <c r="K244" s="2">
        <f t="shared" si="19"/>
        <v>0</v>
      </c>
      <c r="L244" s="21" t="e">
        <f>K244/I244*100</f>
        <v>#DIV/0!</v>
      </c>
    </row>
    <row r="245" spans="1:14" ht="12.75" hidden="1">
      <c r="A245" s="55">
        <v>386</v>
      </c>
      <c r="B245" s="6" t="s">
        <v>88</v>
      </c>
      <c r="C245" s="2"/>
      <c r="D245" s="2"/>
      <c r="E245" s="2">
        <v>0</v>
      </c>
      <c r="F245" s="2">
        <v>0</v>
      </c>
      <c r="G245" s="2"/>
      <c r="H245" s="2"/>
      <c r="I245" s="2">
        <v>0</v>
      </c>
      <c r="J245" s="2">
        <f t="shared" si="19"/>
        <v>0</v>
      </c>
      <c r="K245" s="2">
        <f t="shared" si="19"/>
        <v>0</v>
      </c>
      <c r="L245" s="21" t="e">
        <f>K245/I245*100</f>
        <v>#DIV/0!</v>
      </c>
    </row>
    <row r="246" spans="1:14" ht="25.5" hidden="1">
      <c r="A246" s="216">
        <v>3861</v>
      </c>
      <c r="B246" s="206" t="s">
        <v>192</v>
      </c>
      <c r="C246" s="7"/>
      <c r="D246" s="7"/>
      <c r="E246" s="7">
        <v>0</v>
      </c>
      <c r="F246" s="7">
        <v>0</v>
      </c>
      <c r="G246" s="7"/>
      <c r="H246" s="7"/>
      <c r="I246" s="7">
        <v>0</v>
      </c>
      <c r="J246" s="7"/>
      <c r="K246" s="7">
        <f>I246+J246</f>
        <v>0</v>
      </c>
      <c r="L246" s="21" t="e">
        <f>K246/I246*100</f>
        <v>#DIV/0!</v>
      </c>
      <c r="N246" s="134"/>
    </row>
    <row r="247" spans="1:14" ht="12.75" hidden="1">
      <c r="A247" s="56"/>
      <c r="B247" s="33"/>
      <c r="C247" s="3"/>
      <c r="D247" s="3"/>
      <c r="E247" s="3"/>
      <c r="F247" s="3"/>
      <c r="G247" s="3"/>
      <c r="H247" s="3"/>
      <c r="I247" s="3"/>
      <c r="J247" s="3"/>
      <c r="K247" s="3"/>
      <c r="L247" s="21"/>
    </row>
    <row r="248" spans="1:14" ht="12.75">
      <c r="A248" s="53" t="s">
        <v>244</v>
      </c>
      <c r="B248" s="6" t="s">
        <v>274</v>
      </c>
      <c r="C248" s="2">
        <v>2358072.068484969</v>
      </c>
      <c r="D248" s="2">
        <v>2367040.4140951619</v>
      </c>
      <c r="E248" s="2">
        <v>1339280</v>
      </c>
      <c r="F248" s="2">
        <v>1319416</v>
      </c>
      <c r="G248" s="2">
        <f t="shared" ref="G248:H250" si="20">G249</f>
        <v>1340423</v>
      </c>
      <c r="H248" s="2">
        <f t="shared" si="20"/>
        <v>1332371</v>
      </c>
      <c r="I248" s="2">
        <v>2389012</v>
      </c>
      <c r="J248" s="2">
        <f t="shared" ref="J248:K250" si="21">J249</f>
        <v>0</v>
      </c>
      <c r="K248" s="2">
        <f t="shared" si="21"/>
        <v>2389012</v>
      </c>
      <c r="L248" s="21">
        <f>K248/I248*100</f>
        <v>100</v>
      </c>
    </row>
    <row r="249" spans="1:14" ht="12.6" customHeight="1">
      <c r="A249" s="55">
        <v>41</v>
      </c>
      <c r="B249" s="6" t="s">
        <v>197</v>
      </c>
      <c r="C249" s="2">
        <v>2358072.068484969</v>
      </c>
      <c r="D249" s="2">
        <v>2367040.4140951619</v>
      </c>
      <c r="E249" s="2">
        <v>1339280</v>
      </c>
      <c r="F249" s="2">
        <v>1319416</v>
      </c>
      <c r="G249" s="2">
        <f t="shared" si="20"/>
        <v>1340423</v>
      </c>
      <c r="H249" s="2">
        <f t="shared" si="20"/>
        <v>1332371</v>
      </c>
      <c r="I249" s="2">
        <v>2389012</v>
      </c>
      <c r="J249" s="2">
        <f t="shared" si="21"/>
        <v>0</v>
      </c>
      <c r="K249" s="2">
        <f t="shared" si="21"/>
        <v>2389012</v>
      </c>
      <c r="L249" s="21">
        <f>K249/I249*100</f>
        <v>100</v>
      </c>
    </row>
    <row r="250" spans="1:14" ht="13.15" customHeight="1">
      <c r="A250" s="55">
        <v>411</v>
      </c>
      <c r="B250" s="6" t="s">
        <v>90</v>
      </c>
      <c r="C250" s="2">
        <v>2358072.068484969</v>
      </c>
      <c r="D250" s="2">
        <v>2367040.4140951619</v>
      </c>
      <c r="E250" s="2">
        <v>1339280</v>
      </c>
      <c r="F250" s="2">
        <v>1319416</v>
      </c>
      <c r="G250" s="2">
        <f t="shared" si="20"/>
        <v>1340423</v>
      </c>
      <c r="H250" s="2">
        <f t="shared" si="20"/>
        <v>1332371</v>
      </c>
      <c r="I250" s="2">
        <v>2389012</v>
      </c>
      <c r="J250" s="2">
        <f t="shared" si="21"/>
        <v>0</v>
      </c>
      <c r="K250" s="2">
        <f t="shared" si="21"/>
        <v>2389012</v>
      </c>
      <c r="L250" s="21">
        <f>K250/I250*100</f>
        <v>100</v>
      </c>
    </row>
    <row r="251" spans="1:14" ht="13.15" customHeight="1">
      <c r="A251" s="56">
        <v>4111</v>
      </c>
      <c r="B251" s="33" t="s">
        <v>59</v>
      </c>
      <c r="C251" s="13">
        <v>2358072.068484969</v>
      </c>
      <c r="D251" s="13">
        <v>2367040.4140951619</v>
      </c>
      <c r="E251" s="13">
        <v>1339280</v>
      </c>
      <c r="F251" s="13">
        <v>1319416</v>
      </c>
      <c r="G251" s="13">
        <v>1340423</v>
      </c>
      <c r="H251" s="13">
        <v>1332371</v>
      </c>
      <c r="I251" s="13">
        <v>2389012</v>
      </c>
      <c r="J251" s="13"/>
      <c r="K251" s="13">
        <f>I251+J251</f>
        <v>2389012</v>
      </c>
      <c r="L251" s="294">
        <f>K251/I251*100</f>
        <v>100</v>
      </c>
    </row>
    <row r="252" spans="1:14" ht="13.15" customHeight="1">
      <c r="A252" s="56"/>
      <c r="B252" s="128"/>
      <c r="C252" s="3"/>
      <c r="D252" s="3"/>
      <c r="E252" s="3"/>
      <c r="F252" s="3"/>
      <c r="G252" s="3"/>
      <c r="H252" s="3"/>
      <c r="I252" s="3"/>
      <c r="J252" s="3"/>
      <c r="K252" s="3"/>
      <c r="L252" s="21"/>
    </row>
    <row r="253" spans="1:14" ht="12.75">
      <c r="A253" s="55" t="s">
        <v>243</v>
      </c>
      <c r="B253" s="6" t="s">
        <v>180</v>
      </c>
      <c r="C253" s="2">
        <v>3019809.1446014997</v>
      </c>
      <c r="D253" s="2">
        <v>3218405.600902515</v>
      </c>
      <c r="E253" s="2">
        <v>311432</v>
      </c>
      <c r="F253" s="2">
        <v>301625</v>
      </c>
      <c r="G253" s="2">
        <f>G254+G257</f>
        <v>311432</v>
      </c>
      <c r="H253" s="2">
        <f>H254+H257</f>
        <v>394815</v>
      </c>
      <c r="I253" s="2">
        <v>2893357</v>
      </c>
      <c r="J253" s="2">
        <f>J254+J257</f>
        <v>-900357</v>
      </c>
      <c r="K253" s="2">
        <f>K254+K257</f>
        <v>1993000</v>
      </c>
      <c r="L253" s="21">
        <f t="shared" ref="L253:L259" si="22">K253/I253*100</f>
        <v>68.881925044161505</v>
      </c>
    </row>
    <row r="254" spans="1:14" ht="13.15" customHeight="1">
      <c r="A254" s="55">
        <v>36</v>
      </c>
      <c r="B254" s="6" t="s">
        <v>131</v>
      </c>
      <c r="C254" s="2">
        <v>1181569.7126551198</v>
      </c>
      <c r="D254" s="2">
        <v>1181569.7126551198</v>
      </c>
      <c r="E254" s="2">
        <v>22677</v>
      </c>
      <c r="F254" s="2">
        <v>22677</v>
      </c>
      <c r="G254" s="2">
        <f>G255</f>
        <v>22677</v>
      </c>
      <c r="H254" s="2">
        <f>H255</f>
        <v>22677</v>
      </c>
      <c r="I254" s="2">
        <v>1141416</v>
      </c>
      <c r="J254" s="2">
        <f>J255</f>
        <v>-301416</v>
      </c>
      <c r="K254" s="2">
        <f>K255</f>
        <v>840000</v>
      </c>
      <c r="L254" s="21">
        <f t="shared" si="22"/>
        <v>73.592800521457562</v>
      </c>
    </row>
    <row r="255" spans="1:14" ht="13.15" customHeight="1">
      <c r="A255" s="55">
        <v>363</v>
      </c>
      <c r="B255" s="6" t="s">
        <v>148</v>
      </c>
      <c r="C255" s="2">
        <v>1181569.7126551198</v>
      </c>
      <c r="D255" s="2">
        <v>1181569.7126551198</v>
      </c>
      <c r="E255" s="2">
        <v>22677</v>
      </c>
      <c r="F255" s="2">
        <v>22677</v>
      </c>
      <c r="G255" s="2">
        <f>G256</f>
        <v>22677</v>
      </c>
      <c r="H255" s="2">
        <f>H256</f>
        <v>22677</v>
      </c>
      <c r="I255" s="2">
        <v>1141416</v>
      </c>
      <c r="J255" s="2">
        <f>J256</f>
        <v>-301416</v>
      </c>
      <c r="K255" s="2">
        <f>K256</f>
        <v>840000</v>
      </c>
      <c r="L255" s="21">
        <f t="shared" si="22"/>
        <v>73.592800521457562</v>
      </c>
    </row>
    <row r="256" spans="1:14" ht="13.15" customHeight="1">
      <c r="A256" s="56">
        <v>3632</v>
      </c>
      <c r="B256" s="33" t="s">
        <v>147</v>
      </c>
      <c r="C256" s="13">
        <v>1181569.7126551198</v>
      </c>
      <c r="D256" s="13">
        <v>1181569.7126551198</v>
      </c>
      <c r="E256" s="13">
        <v>22677</v>
      </c>
      <c r="F256" s="13">
        <v>22677</v>
      </c>
      <c r="G256" s="13">
        <v>22677</v>
      </c>
      <c r="H256" s="13">
        <v>22677</v>
      </c>
      <c r="I256" s="13">
        <v>1141416</v>
      </c>
      <c r="J256" s="7">
        <f>-301416</f>
        <v>-301416</v>
      </c>
      <c r="K256" s="7">
        <f>I256+J256</f>
        <v>840000</v>
      </c>
      <c r="L256" s="294">
        <f t="shared" si="22"/>
        <v>73.592800521457562</v>
      </c>
    </row>
    <row r="257" spans="1:12" ht="13.15" customHeight="1">
      <c r="A257" s="55">
        <v>42</v>
      </c>
      <c r="B257" s="6" t="s">
        <v>22</v>
      </c>
      <c r="C257" s="2">
        <v>1838239.4319463798</v>
      </c>
      <c r="D257" s="2">
        <v>2036835.8882473952</v>
      </c>
      <c r="E257" s="2">
        <v>288755</v>
      </c>
      <c r="F257" s="2">
        <v>278948</v>
      </c>
      <c r="G257" s="2">
        <f>G258</f>
        <v>288755</v>
      </c>
      <c r="H257" s="2">
        <f>H258</f>
        <v>372138</v>
      </c>
      <c r="I257" s="2">
        <v>1751941</v>
      </c>
      <c r="J257" s="2">
        <f>J258</f>
        <v>-598941</v>
      </c>
      <c r="K257" s="2">
        <f>K258</f>
        <v>1153000</v>
      </c>
      <c r="L257" s="21">
        <f t="shared" si="22"/>
        <v>65.812718578993241</v>
      </c>
    </row>
    <row r="258" spans="1:12" ht="13.15" customHeight="1">
      <c r="A258" s="55">
        <v>421</v>
      </c>
      <c r="B258" s="6" t="s">
        <v>23</v>
      </c>
      <c r="C258" s="2">
        <v>1838239.4319463798</v>
      </c>
      <c r="D258" s="2">
        <v>2036835.8882473952</v>
      </c>
      <c r="E258" s="2">
        <v>288755</v>
      </c>
      <c r="F258" s="2">
        <v>278948</v>
      </c>
      <c r="G258" s="2">
        <f>G259</f>
        <v>288755</v>
      </c>
      <c r="H258" s="2">
        <f>H259</f>
        <v>372138</v>
      </c>
      <c r="I258" s="2">
        <v>1751941</v>
      </c>
      <c r="J258" s="2">
        <f>J259</f>
        <v>-598941</v>
      </c>
      <c r="K258" s="2">
        <f>K259</f>
        <v>1153000</v>
      </c>
      <c r="L258" s="21">
        <f t="shared" si="22"/>
        <v>65.812718578993241</v>
      </c>
    </row>
    <row r="259" spans="1:12" ht="13.15" customHeight="1">
      <c r="A259" s="56">
        <v>4214</v>
      </c>
      <c r="B259" s="33" t="s">
        <v>27</v>
      </c>
      <c r="C259" s="13">
        <v>1838239.4319463798</v>
      </c>
      <c r="D259" s="13">
        <v>2036835.8882473952</v>
      </c>
      <c r="E259" s="13">
        <v>288755</v>
      </c>
      <c r="F259" s="13">
        <v>278948</v>
      </c>
      <c r="G259" s="13">
        <v>288755</v>
      </c>
      <c r="H259" s="13">
        <v>372138</v>
      </c>
      <c r="I259" s="13">
        <v>1751941</v>
      </c>
      <c r="J259" s="7">
        <v>-598941</v>
      </c>
      <c r="K259" s="7">
        <f>I259+J259</f>
        <v>1153000</v>
      </c>
      <c r="L259" s="294">
        <f t="shared" si="22"/>
        <v>65.812718578993241</v>
      </c>
    </row>
    <row r="260" spans="1:12" ht="12.75">
      <c r="A260" s="55"/>
      <c r="B260" s="153"/>
      <c r="C260" s="4"/>
      <c r="D260" s="4"/>
      <c r="E260" s="4"/>
      <c r="F260" s="4"/>
      <c r="G260" s="4"/>
      <c r="H260" s="4"/>
      <c r="I260" s="4"/>
      <c r="J260" s="4"/>
      <c r="K260" s="4"/>
      <c r="L260" s="21"/>
    </row>
    <row r="261" spans="1:12" ht="12.75">
      <c r="A261" s="55" t="s">
        <v>242</v>
      </c>
      <c r="B261" s="153" t="s">
        <v>166</v>
      </c>
      <c r="C261" s="12">
        <v>444873588.16112548</v>
      </c>
      <c r="D261" s="12">
        <v>445094488.81810337</v>
      </c>
      <c r="E261" s="12">
        <v>241692052</v>
      </c>
      <c r="F261" s="12">
        <v>241898663</v>
      </c>
      <c r="G261" s="12">
        <f>G262+G265+G269</f>
        <v>274073476</v>
      </c>
      <c r="H261" s="12">
        <f>H262+H265+H269</f>
        <v>275804942</v>
      </c>
      <c r="I261" s="12">
        <v>577202091</v>
      </c>
      <c r="J261" s="12">
        <f>J262+J265+J269</f>
        <v>-40655504</v>
      </c>
      <c r="K261" s="12">
        <f>K262+K265+K269</f>
        <v>536546587</v>
      </c>
      <c r="L261" s="21">
        <f t="shared" ref="L261:L268" si="23">K261/I261*100</f>
        <v>92.956452404812921</v>
      </c>
    </row>
    <row r="262" spans="1:12" ht="12.75">
      <c r="A262" s="55">
        <v>36</v>
      </c>
      <c r="B262" s="217" t="s">
        <v>199</v>
      </c>
      <c r="C262" s="12">
        <v>295714.51323910011</v>
      </c>
      <c r="D262" s="12">
        <v>295714.51323910011</v>
      </c>
      <c r="E262" s="12">
        <v>344412</v>
      </c>
      <c r="F262" s="12">
        <v>344412</v>
      </c>
      <c r="G262" s="12">
        <f>G263</f>
        <v>401814</v>
      </c>
      <c r="H262" s="12">
        <f>H263</f>
        <v>401814</v>
      </c>
      <c r="I262" s="12">
        <v>663614</v>
      </c>
      <c r="J262" s="12">
        <f>J263</f>
        <v>0</v>
      </c>
      <c r="K262" s="12">
        <f>K263</f>
        <v>663614</v>
      </c>
      <c r="L262" s="21">
        <f t="shared" si="23"/>
        <v>100</v>
      </c>
    </row>
    <row r="263" spans="1:12" ht="12.75">
      <c r="A263" s="55">
        <v>368</v>
      </c>
      <c r="B263" s="217" t="s">
        <v>223</v>
      </c>
      <c r="C263" s="12">
        <v>295714.51323910011</v>
      </c>
      <c r="D263" s="12">
        <v>295714.51323910011</v>
      </c>
      <c r="E263" s="12">
        <v>344412</v>
      </c>
      <c r="F263" s="12">
        <v>344412</v>
      </c>
      <c r="G263" s="12">
        <f>G264</f>
        <v>401814</v>
      </c>
      <c r="H263" s="12">
        <f>H264</f>
        <v>401814</v>
      </c>
      <c r="I263" s="12">
        <v>663614</v>
      </c>
      <c r="J263" s="12">
        <f>J264</f>
        <v>0</v>
      </c>
      <c r="K263" s="12">
        <f>K264</f>
        <v>663614</v>
      </c>
      <c r="L263" s="21">
        <f t="shared" si="23"/>
        <v>100</v>
      </c>
    </row>
    <row r="264" spans="1:12" ht="12" customHeight="1">
      <c r="A264" s="56">
        <v>3682</v>
      </c>
      <c r="B264" s="218" t="s">
        <v>224</v>
      </c>
      <c r="C264" s="13">
        <v>295714.51323910011</v>
      </c>
      <c r="D264" s="13">
        <v>295714.51323910011</v>
      </c>
      <c r="E264" s="13">
        <v>344412</v>
      </c>
      <c r="F264" s="13">
        <v>344412</v>
      </c>
      <c r="G264" s="13">
        <v>401814</v>
      </c>
      <c r="H264" s="13">
        <v>401814</v>
      </c>
      <c r="I264" s="13">
        <v>663614</v>
      </c>
      <c r="J264" s="11"/>
      <c r="K264" s="11">
        <f>I264+J264</f>
        <v>663614</v>
      </c>
      <c r="L264" s="294">
        <f t="shared" si="23"/>
        <v>100</v>
      </c>
    </row>
    <row r="265" spans="1:12" ht="13.15" customHeight="1">
      <c r="A265" s="55">
        <v>38</v>
      </c>
      <c r="B265" s="153" t="s">
        <v>85</v>
      </c>
      <c r="C265" s="12">
        <v>423258404.53912002</v>
      </c>
      <c r="D265" s="12">
        <v>423882166.96529299</v>
      </c>
      <c r="E265" s="12">
        <v>231393966</v>
      </c>
      <c r="F265" s="12">
        <v>231370068</v>
      </c>
      <c r="G265" s="12">
        <f>G266</f>
        <v>263718210</v>
      </c>
      <c r="H265" s="12">
        <f>H266</f>
        <v>263828896</v>
      </c>
      <c r="I265" s="12">
        <v>538502474</v>
      </c>
      <c r="J265" s="12">
        <f>J266</f>
        <v>-34419501</v>
      </c>
      <c r="K265" s="12">
        <f>K266</f>
        <v>504082973</v>
      </c>
      <c r="L265" s="21">
        <f t="shared" si="23"/>
        <v>93.608292874806736</v>
      </c>
    </row>
    <row r="266" spans="1:12" ht="16.5" customHeight="1">
      <c r="A266" s="55">
        <v>386</v>
      </c>
      <c r="B266" s="153" t="s">
        <v>132</v>
      </c>
      <c r="C266" s="12">
        <v>423258404.53912002</v>
      </c>
      <c r="D266" s="12">
        <v>423882166.96529299</v>
      </c>
      <c r="E266" s="12">
        <v>231393966</v>
      </c>
      <c r="F266" s="12">
        <v>231370068</v>
      </c>
      <c r="G266" s="12">
        <f>G267+G268</f>
        <v>263718210</v>
      </c>
      <c r="H266" s="12">
        <f>H267+H268</f>
        <v>263828896</v>
      </c>
      <c r="I266" s="12">
        <v>538502474</v>
      </c>
      <c r="J266" s="12">
        <f>J267+J268</f>
        <v>-34419501</v>
      </c>
      <c r="K266" s="12">
        <f>K267+K268</f>
        <v>504082973</v>
      </c>
      <c r="L266" s="21">
        <f t="shared" si="23"/>
        <v>93.608292874806736</v>
      </c>
    </row>
    <row r="267" spans="1:12" ht="25.5">
      <c r="A267" s="216">
        <v>3861</v>
      </c>
      <c r="B267" s="206" t="s">
        <v>191</v>
      </c>
      <c r="C267" s="13">
        <v>129891947.83993629</v>
      </c>
      <c r="D267" s="13">
        <v>130515710.26610923</v>
      </c>
      <c r="E267" s="13">
        <v>68482670</v>
      </c>
      <c r="F267" s="13">
        <v>68458772</v>
      </c>
      <c r="G267" s="13">
        <v>78132326</v>
      </c>
      <c r="H267" s="13">
        <v>78243012</v>
      </c>
      <c r="I267" s="13">
        <v>284745586</v>
      </c>
      <c r="J267" s="7">
        <v>-20766899</v>
      </c>
      <c r="K267" s="351">
        <f>I267+J267</f>
        <v>263978687</v>
      </c>
      <c r="L267" s="294">
        <f t="shared" si="23"/>
        <v>92.706858325101479</v>
      </c>
    </row>
    <row r="268" spans="1:12" ht="13.5" customHeight="1">
      <c r="A268" s="216">
        <v>3864</v>
      </c>
      <c r="B268" s="206" t="s">
        <v>270</v>
      </c>
      <c r="C268" s="13">
        <v>293366456.69918376</v>
      </c>
      <c r="D268" s="13">
        <v>293366456.69918376</v>
      </c>
      <c r="E268" s="13">
        <v>162911296</v>
      </c>
      <c r="F268" s="13">
        <v>162911296</v>
      </c>
      <c r="G268" s="13">
        <v>185585884</v>
      </c>
      <c r="H268" s="13">
        <v>185585884</v>
      </c>
      <c r="I268" s="13">
        <v>253756888</v>
      </c>
      <c r="J268" s="7">
        <v>-13652602</v>
      </c>
      <c r="K268" s="7">
        <f>I268+J268</f>
        <v>240104286</v>
      </c>
      <c r="L268" s="294">
        <f t="shared" si="23"/>
        <v>94.619810280775511</v>
      </c>
    </row>
    <row r="269" spans="1:12" ht="12" customHeight="1">
      <c r="A269" s="55">
        <v>42</v>
      </c>
      <c r="B269" s="6" t="s">
        <v>22</v>
      </c>
      <c r="C269" s="2">
        <v>21319469.10876634</v>
      </c>
      <c r="D269" s="2">
        <v>20916607.339571305</v>
      </c>
      <c r="E269" s="2">
        <v>9953674</v>
      </c>
      <c r="F269" s="2">
        <v>10184183</v>
      </c>
      <c r="G269" s="2">
        <f>G270+G272+G276</f>
        <v>9953452</v>
      </c>
      <c r="H269" s="2">
        <f>H270+H272+H276</f>
        <v>11574232</v>
      </c>
      <c r="I269" s="2">
        <v>38036003</v>
      </c>
      <c r="J269" s="2">
        <f>J270+J272+J276</f>
        <v>-6236003</v>
      </c>
      <c r="K269" s="2">
        <f>K270+K272+K276</f>
        <v>31800000</v>
      </c>
      <c r="L269" s="21">
        <f>K269/I269*100</f>
        <v>83.604999189846524</v>
      </c>
    </row>
    <row r="270" spans="1:12" ht="12.75">
      <c r="A270" s="55">
        <v>421</v>
      </c>
      <c r="B270" s="6" t="s">
        <v>23</v>
      </c>
      <c r="C270" s="2">
        <v>18503159.333731502</v>
      </c>
      <c r="D270" s="2">
        <v>18106574.291592009</v>
      </c>
      <c r="E270" s="2">
        <v>7562707</v>
      </c>
      <c r="F270" s="2">
        <v>8237097</v>
      </c>
      <c r="G270" s="2">
        <f>G271</f>
        <v>7562485</v>
      </c>
      <c r="H270" s="2">
        <f>H271</f>
        <v>9175081</v>
      </c>
      <c r="I270" s="2">
        <v>26236003</v>
      </c>
      <c r="J270" s="2">
        <f>J271</f>
        <v>-5236003</v>
      </c>
      <c r="K270" s="2">
        <f>K271</f>
        <v>21000000</v>
      </c>
      <c r="L270" s="21">
        <f>K270/I270*100</f>
        <v>80.042680281748716</v>
      </c>
    </row>
    <row r="271" spans="1:12" ht="12.75">
      <c r="A271" s="56">
        <v>4214</v>
      </c>
      <c r="B271" s="33" t="s">
        <v>27</v>
      </c>
      <c r="C271" s="323">
        <v>18503159.333731502</v>
      </c>
      <c r="D271" s="323">
        <v>18106574.291592009</v>
      </c>
      <c r="E271" s="323">
        <v>7562707</v>
      </c>
      <c r="F271" s="323">
        <v>8237097</v>
      </c>
      <c r="G271" s="13">
        <v>7562485</v>
      </c>
      <c r="H271" s="13">
        <v>9175081</v>
      </c>
      <c r="I271" s="13">
        <v>26236003</v>
      </c>
      <c r="J271" s="286">
        <v>-5236003</v>
      </c>
      <c r="K271" s="7">
        <f>I271+J271</f>
        <v>21000000</v>
      </c>
      <c r="L271" s="294">
        <f>K271/I271*100</f>
        <v>80.042680281748716</v>
      </c>
    </row>
    <row r="272" spans="1:12" ht="12.75">
      <c r="A272" s="104">
        <v>422</v>
      </c>
      <c r="B272" s="154" t="s">
        <v>32</v>
      </c>
      <c r="C272" s="2">
        <v>2816309.7750348398</v>
      </c>
      <c r="D272" s="2">
        <v>2810033.0479792953</v>
      </c>
      <c r="E272" s="2">
        <v>2390967</v>
      </c>
      <c r="F272" s="2">
        <v>1947086</v>
      </c>
      <c r="G272" s="2">
        <f>G273+G275</f>
        <v>2390967</v>
      </c>
      <c r="H272" s="2">
        <f>H273+H275</f>
        <v>2399151</v>
      </c>
      <c r="I272" s="2">
        <v>11800000</v>
      </c>
      <c r="J272" s="2">
        <f>J274+J275+J273</f>
        <v>-1000000</v>
      </c>
      <c r="K272" s="2">
        <f>K274+K275+K273</f>
        <v>10800000</v>
      </c>
      <c r="L272" s="21">
        <f>K272/I272*100</f>
        <v>91.525423728813564</v>
      </c>
    </row>
    <row r="273" spans="1:12" ht="12.75">
      <c r="A273" s="54">
        <v>4221</v>
      </c>
      <c r="B273" s="199" t="s">
        <v>29</v>
      </c>
      <c r="C273" s="7">
        <v>0</v>
      </c>
      <c r="D273" s="7">
        <v>0</v>
      </c>
      <c r="E273" s="7">
        <v>0</v>
      </c>
      <c r="F273" s="7">
        <v>0</v>
      </c>
      <c r="G273" s="13">
        <v>0</v>
      </c>
      <c r="H273" s="13">
        <v>0</v>
      </c>
      <c r="I273" s="7">
        <v>0</v>
      </c>
      <c r="J273" s="7"/>
      <c r="K273" s="7">
        <f>I273+J273</f>
        <v>0</v>
      </c>
      <c r="L273" s="294">
        <v>0</v>
      </c>
    </row>
    <row r="274" spans="1:12" ht="12.75">
      <c r="A274" s="200" t="s">
        <v>30</v>
      </c>
      <c r="B274" s="156" t="s">
        <v>31</v>
      </c>
      <c r="C274" s="7">
        <v>0</v>
      </c>
      <c r="D274" s="7">
        <v>0</v>
      </c>
      <c r="E274" s="7">
        <v>0</v>
      </c>
      <c r="F274" s="7">
        <v>0</v>
      </c>
      <c r="G274" s="13">
        <v>0</v>
      </c>
      <c r="H274" s="13">
        <v>0</v>
      </c>
      <c r="I274" s="7">
        <v>0</v>
      </c>
      <c r="J274" s="7"/>
      <c r="K274" s="7">
        <f>I274+J274</f>
        <v>0</v>
      </c>
      <c r="L274" s="294">
        <v>0</v>
      </c>
    </row>
    <row r="275" spans="1:12" ht="12.75">
      <c r="A275" s="200" t="s">
        <v>33</v>
      </c>
      <c r="B275" s="156" t="s">
        <v>1</v>
      </c>
      <c r="C275" s="13">
        <v>2816309.7750348398</v>
      </c>
      <c r="D275" s="13">
        <v>2810033.0479792953</v>
      </c>
      <c r="E275" s="13">
        <v>2390967</v>
      </c>
      <c r="F275" s="13">
        <v>1947086</v>
      </c>
      <c r="G275" s="13">
        <v>2390967</v>
      </c>
      <c r="H275" s="13">
        <v>2399151</v>
      </c>
      <c r="I275" s="13">
        <v>11800000</v>
      </c>
      <c r="J275" s="7">
        <v>-1000000</v>
      </c>
      <c r="K275" s="7">
        <f>I275+J275</f>
        <v>10800000</v>
      </c>
      <c r="L275" s="294">
        <f>K275/I275*100</f>
        <v>91.525423728813564</v>
      </c>
    </row>
    <row r="276" spans="1:12" ht="12.75">
      <c r="A276" s="104">
        <v>423</v>
      </c>
      <c r="B276" s="154" t="s">
        <v>34</v>
      </c>
      <c r="C276" s="2">
        <v>0</v>
      </c>
      <c r="D276" s="2">
        <v>0</v>
      </c>
      <c r="E276" s="2">
        <v>0</v>
      </c>
      <c r="F276" s="2">
        <v>0</v>
      </c>
      <c r="G276" s="2">
        <f>G277+G278</f>
        <v>0</v>
      </c>
      <c r="H276" s="2">
        <f>H277+H278</f>
        <v>0</v>
      </c>
      <c r="I276" s="2">
        <v>0</v>
      </c>
      <c r="J276" s="2">
        <f>J277+J278</f>
        <v>0</v>
      </c>
      <c r="K276" s="2">
        <f>K277+K278</f>
        <v>0</v>
      </c>
      <c r="L276" s="21">
        <v>0</v>
      </c>
    </row>
    <row r="277" spans="1:12" ht="12.75">
      <c r="A277" s="208">
        <v>4231</v>
      </c>
      <c r="B277" s="96" t="s">
        <v>207</v>
      </c>
      <c r="C277" s="7">
        <v>0</v>
      </c>
      <c r="D277" s="7">
        <v>0</v>
      </c>
      <c r="E277" s="7">
        <v>0</v>
      </c>
      <c r="F277" s="7">
        <v>0</v>
      </c>
      <c r="G277" s="7">
        <v>0</v>
      </c>
      <c r="H277" s="13">
        <v>0</v>
      </c>
      <c r="I277" s="7">
        <v>0</v>
      </c>
      <c r="J277" s="7"/>
      <c r="K277" s="7">
        <f>I277+J277</f>
        <v>0</v>
      </c>
      <c r="L277" s="294">
        <v>0</v>
      </c>
    </row>
    <row r="278" spans="1:12" ht="12.75">
      <c r="A278" s="270">
        <v>4233</v>
      </c>
      <c r="B278" s="156" t="s">
        <v>183</v>
      </c>
      <c r="C278" s="7">
        <v>0</v>
      </c>
      <c r="D278" s="7">
        <v>0</v>
      </c>
      <c r="E278" s="7">
        <v>0</v>
      </c>
      <c r="F278" s="7">
        <v>0</v>
      </c>
      <c r="G278" s="7">
        <v>0</v>
      </c>
      <c r="H278" s="13">
        <v>0</v>
      </c>
      <c r="I278" s="7">
        <v>0</v>
      </c>
      <c r="J278" s="7"/>
      <c r="K278" s="7">
        <f>I278+J278</f>
        <v>0</v>
      </c>
      <c r="L278" s="294">
        <v>0</v>
      </c>
    </row>
    <row r="279" spans="1:12" ht="12.75" hidden="1">
      <c r="A279" s="56"/>
      <c r="B279" s="33"/>
      <c r="C279" s="5"/>
      <c r="D279" s="5"/>
      <c r="E279" s="5"/>
      <c r="F279" s="5"/>
      <c r="G279" s="5"/>
      <c r="H279" s="5"/>
      <c r="I279" s="5"/>
      <c r="J279" s="5"/>
      <c r="K279" s="5"/>
      <c r="L279" s="21"/>
    </row>
    <row r="280" spans="1:12" ht="12.75" hidden="1">
      <c r="A280" s="53" t="s">
        <v>233</v>
      </c>
      <c r="B280" s="152" t="s">
        <v>234</v>
      </c>
      <c r="C280" s="12"/>
      <c r="D280" s="12"/>
      <c r="E280" s="12">
        <v>0</v>
      </c>
      <c r="F280" s="12">
        <v>0</v>
      </c>
      <c r="G280" s="12"/>
      <c r="H280" s="12"/>
      <c r="I280" s="12">
        <v>0</v>
      </c>
      <c r="J280" s="12">
        <f>J281</f>
        <v>0</v>
      </c>
      <c r="K280" s="12">
        <f>K281</f>
        <v>0</v>
      </c>
      <c r="L280" s="21" t="e">
        <f>K280/I280*100</f>
        <v>#DIV/0!</v>
      </c>
    </row>
    <row r="281" spans="1:12" ht="12.75" hidden="1">
      <c r="A281" s="55">
        <v>38</v>
      </c>
      <c r="B281" s="153" t="s">
        <v>85</v>
      </c>
      <c r="C281" s="2"/>
      <c r="D281" s="2"/>
      <c r="E281" s="2">
        <v>0</v>
      </c>
      <c r="F281" s="2">
        <v>0</v>
      </c>
      <c r="G281" s="2"/>
      <c r="H281" s="2"/>
      <c r="I281" s="2">
        <v>0</v>
      </c>
      <c r="J281" s="2">
        <f>+J282</f>
        <v>0</v>
      </c>
      <c r="K281" s="2">
        <f>+K282</f>
        <v>0</v>
      </c>
      <c r="L281" s="21" t="e">
        <f>K281/I281*100</f>
        <v>#DIV/0!</v>
      </c>
    </row>
    <row r="282" spans="1:12" ht="12.75" hidden="1">
      <c r="A282" s="55">
        <v>386</v>
      </c>
      <c r="B282" s="153" t="s">
        <v>132</v>
      </c>
      <c r="C282" s="2"/>
      <c r="D282" s="2"/>
      <c r="E282" s="2">
        <v>0</v>
      </c>
      <c r="F282" s="2">
        <v>0</v>
      </c>
      <c r="G282" s="2"/>
      <c r="H282" s="2"/>
      <c r="I282" s="2">
        <v>0</v>
      </c>
      <c r="J282" s="2">
        <v>0</v>
      </c>
      <c r="K282" s="2">
        <v>0</v>
      </c>
      <c r="L282" s="21" t="e">
        <f>K282/I282*100</f>
        <v>#DIV/0!</v>
      </c>
    </row>
    <row r="283" spans="1:12" ht="12.75">
      <c r="A283" s="56"/>
      <c r="B283" s="33"/>
      <c r="C283" s="271"/>
      <c r="D283" s="271"/>
      <c r="E283" s="271"/>
      <c r="F283" s="271"/>
      <c r="G283" s="271"/>
      <c r="H283" s="271"/>
      <c r="I283" s="271"/>
      <c r="J283" s="271"/>
      <c r="K283" s="271"/>
      <c r="L283" s="21"/>
    </row>
    <row r="284" spans="1:12" ht="12.75">
      <c r="A284" s="219" t="s">
        <v>241</v>
      </c>
      <c r="B284" s="16" t="s">
        <v>203</v>
      </c>
      <c r="C284" s="17">
        <v>6025546.618886455</v>
      </c>
      <c r="D284" s="17">
        <v>6070834.4282965027</v>
      </c>
      <c r="E284" s="17">
        <v>314782</v>
      </c>
      <c r="F284" s="17">
        <v>1913599</v>
      </c>
      <c r="G284" s="17">
        <f t="shared" ref="G284:H286" si="24">G285</f>
        <v>314782</v>
      </c>
      <c r="H284" s="17">
        <f t="shared" si="24"/>
        <v>1913599</v>
      </c>
      <c r="I284" s="17">
        <v>5980888</v>
      </c>
      <c r="J284" s="17">
        <f t="shared" ref="J284:K286" si="25">J285</f>
        <v>-2500000</v>
      </c>
      <c r="K284" s="17">
        <f t="shared" si="25"/>
        <v>3480888</v>
      </c>
      <c r="L284" s="21">
        <f>K284/I284*100</f>
        <v>58.200186995643456</v>
      </c>
    </row>
    <row r="285" spans="1:12" ht="12.75">
      <c r="A285" s="219">
        <v>38</v>
      </c>
      <c r="B285" s="16" t="s">
        <v>85</v>
      </c>
      <c r="C285" s="17">
        <v>6025546.618886455</v>
      </c>
      <c r="D285" s="17">
        <v>6070834.4282965027</v>
      </c>
      <c r="E285" s="17">
        <v>314782</v>
      </c>
      <c r="F285" s="17">
        <v>1913599</v>
      </c>
      <c r="G285" s="17">
        <f t="shared" si="24"/>
        <v>314782</v>
      </c>
      <c r="H285" s="17">
        <f t="shared" si="24"/>
        <v>1913599</v>
      </c>
      <c r="I285" s="17">
        <v>5980888</v>
      </c>
      <c r="J285" s="17">
        <f t="shared" si="25"/>
        <v>-2500000</v>
      </c>
      <c r="K285" s="17">
        <f t="shared" si="25"/>
        <v>3480888</v>
      </c>
      <c r="L285" s="21">
        <f>K285/I285*100</f>
        <v>58.200186995643456</v>
      </c>
    </row>
    <row r="286" spans="1:12" ht="12.75">
      <c r="A286" s="219">
        <v>386</v>
      </c>
      <c r="B286" s="16" t="s">
        <v>132</v>
      </c>
      <c r="C286" s="17">
        <v>6025546.618886455</v>
      </c>
      <c r="D286" s="17">
        <v>6070834.4282965027</v>
      </c>
      <c r="E286" s="17">
        <v>314782</v>
      </c>
      <c r="F286" s="17">
        <v>1913599</v>
      </c>
      <c r="G286" s="17">
        <f t="shared" si="24"/>
        <v>314782</v>
      </c>
      <c r="H286" s="17">
        <f t="shared" si="24"/>
        <v>1913599</v>
      </c>
      <c r="I286" s="17">
        <v>5980888</v>
      </c>
      <c r="J286" s="17">
        <f t="shared" si="25"/>
        <v>-2500000</v>
      </c>
      <c r="K286" s="17">
        <f t="shared" si="25"/>
        <v>3480888</v>
      </c>
      <c r="L286" s="21">
        <f>K286/I286*100</f>
        <v>58.200186995643456</v>
      </c>
    </row>
    <row r="287" spans="1:12" ht="25.5">
      <c r="A287" s="220">
        <v>3861</v>
      </c>
      <c r="B287" s="151" t="s">
        <v>204</v>
      </c>
      <c r="C287" s="322">
        <v>6025546.618886455</v>
      </c>
      <c r="D287" s="322">
        <v>6070834.4282965027</v>
      </c>
      <c r="E287" s="322">
        <v>314782</v>
      </c>
      <c r="F287" s="322">
        <v>1913599</v>
      </c>
      <c r="G287" s="13">
        <v>314782</v>
      </c>
      <c r="H287" s="13">
        <v>1913599</v>
      </c>
      <c r="I287" s="13">
        <v>5980888</v>
      </c>
      <c r="J287" s="18">
        <v>-2500000</v>
      </c>
      <c r="K287" s="18">
        <f>I287+J287</f>
        <v>3480888</v>
      </c>
      <c r="L287" s="294">
        <f>K287/I287*100</f>
        <v>58.200186995643456</v>
      </c>
    </row>
    <row r="288" spans="1:12" ht="12.75">
      <c r="A288" s="55"/>
      <c r="B288" s="153"/>
      <c r="C288" s="4"/>
      <c r="D288" s="4"/>
      <c r="E288" s="4"/>
      <c r="F288" s="4"/>
      <c r="G288" s="4"/>
      <c r="H288" s="4"/>
      <c r="I288" s="4"/>
      <c r="J288" s="4"/>
      <c r="K288" s="4"/>
      <c r="L288" s="21"/>
    </row>
    <row r="289" spans="1:12" ht="12.75">
      <c r="A289" s="55" t="s">
        <v>240</v>
      </c>
      <c r="B289" s="6" t="s">
        <v>222</v>
      </c>
      <c r="C289" s="2">
        <v>1255190.3908686708</v>
      </c>
      <c r="D289" s="2">
        <v>1255190.3908686708</v>
      </c>
      <c r="E289" s="2">
        <v>34594</v>
      </c>
      <c r="F289" s="2">
        <v>34594</v>
      </c>
      <c r="G289" s="2">
        <f t="shared" ref="G289:H291" si="26">G290</f>
        <v>34594</v>
      </c>
      <c r="H289" s="2">
        <f t="shared" si="26"/>
        <v>34594</v>
      </c>
      <c r="I289" s="2">
        <v>1526312</v>
      </c>
      <c r="J289" s="2">
        <f t="shared" ref="J289:K291" si="27">J290</f>
        <v>-800000</v>
      </c>
      <c r="K289" s="2">
        <f t="shared" si="27"/>
        <v>726312</v>
      </c>
      <c r="L289" s="21">
        <f>K289/I289*100</f>
        <v>47.586076765431969</v>
      </c>
    </row>
    <row r="290" spans="1:12" ht="12.75">
      <c r="A290" s="55">
        <v>36</v>
      </c>
      <c r="B290" s="6" t="s">
        <v>131</v>
      </c>
      <c r="C290" s="2">
        <v>1255190.3908686708</v>
      </c>
      <c r="D290" s="2">
        <v>1255190.3908686708</v>
      </c>
      <c r="E290" s="2">
        <v>34594</v>
      </c>
      <c r="F290" s="2">
        <v>34594</v>
      </c>
      <c r="G290" s="2">
        <f t="shared" si="26"/>
        <v>34594</v>
      </c>
      <c r="H290" s="2">
        <f t="shared" si="26"/>
        <v>34594</v>
      </c>
      <c r="I290" s="2">
        <v>1526312</v>
      </c>
      <c r="J290" s="2">
        <f t="shared" si="27"/>
        <v>-800000</v>
      </c>
      <c r="K290" s="2">
        <f t="shared" si="27"/>
        <v>726312</v>
      </c>
      <c r="L290" s="21">
        <f>K290/I290*100</f>
        <v>47.586076765431969</v>
      </c>
    </row>
    <row r="291" spans="1:12" ht="12.75">
      <c r="A291" s="55">
        <v>363</v>
      </c>
      <c r="B291" s="6" t="s">
        <v>148</v>
      </c>
      <c r="C291" s="2">
        <v>1255190.3908686708</v>
      </c>
      <c r="D291" s="2">
        <v>1255190.3908686708</v>
      </c>
      <c r="E291" s="2">
        <v>34594</v>
      </c>
      <c r="F291" s="2">
        <v>34594</v>
      </c>
      <c r="G291" s="2">
        <f t="shared" si="26"/>
        <v>34594</v>
      </c>
      <c r="H291" s="2">
        <f t="shared" si="26"/>
        <v>34594</v>
      </c>
      <c r="I291" s="2">
        <v>1526312</v>
      </c>
      <c r="J291" s="2">
        <f t="shared" si="27"/>
        <v>-800000</v>
      </c>
      <c r="K291" s="2">
        <f t="shared" si="27"/>
        <v>726312</v>
      </c>
      <c r="L291" s="21">
        <f>K291/I291*100</f>
        <v>47.586076765431969</v>
      </c>
    </row>
    <row r="292" spans="1:12" ht="12.75">
      <c r="A292" s="221">
        <v>3632</v>
      </c>
      <c r="B292" s="222" t="s">
        <v>147</v>
      </c>
      <c r="C292" s="267">
        <v>1255190.3908686708</v>
      </c>
      <c r="D292" s="267">
        <v>1255190.3908686708</v>
      </c>
      <c r="E292" s="267">
        <v>34594</v>
      </c>
      <c r="F292" s="267">
        <v>34594</v>
      </c>
      <c r="G292" s="267">
        <v>34594</v>
      </c>
      <c r="H292" s="267">
        <v>34594</v>
      </c>
      <c r="I292" s="267">
        <v>1526312</v>
      </c>
      <c r="J292" s="124">
        <v>-800000</v>
      </c>
      <c r="K292" s="124">
        <f>I292+J292</f>
        <v>726312</v>
      </c>
      <c r="L292" s="295">
        <v>100</v>
      </c>
    </row>
    <row r="293" spans="1:12" ht="12.75">
      <c r="A293" s="223"/>
      <c r="B293" s="148"/>
      <c r="C293" s="148"/>
      <c r="D293" s="148"/>
      <c r="E293" s="148"/>
      <c r="F293" s="148"/>
      <c r="G293" s="148"/>
      <c r="H293" s="148"/>
      <c r="I293" s="149"/>
      <c r="J293" s="149"/>
      <c r="K293" s="149"/>
      <c r="L293" s="21"/>
    </row>
    <row r="294" spans="1:12" ht="12.75">
      <c r="A294" s="223"/>
      <c r="B294" s="148"/>
      <c r="C294" s="148"/>
      <c r="D294" s="148"/>
      <c r="E294" s="148"/>
      <c r="F294" s="148"/>
      <c r="G294" s="148"/>
      <c r="H294" s="148"/>
      <c r="I294" s="149"/>
      <c r="J294" s="149"/>
      <c r="K294" s="149"/>
      <c r="L294" s="150"/>
    </row>
    <row r="296" spans="1:12" ht="12.75">
      <c r="A296" s="224"/>
      <c r="B296" s="225"/>
      <c r="C296" s="225"/>
      <c r="D296" s="225"/>
      <c r="E296" s="225"/>
      <c r="F296" s="225"/>
      <c r="G296" s="225"/>
      <c r="H296" s="225"/>
      <c r="I296" s="140"/>
      <c r="J296" s="140"/>
      <c r="K296" s="140"/>
    </row>
    <row r="298" spans="1:12">
      <c r="A298" s="226"/>
      <c r="B298" s="227"/>
      <c r="C298" s="227"/>
      <c r="D298" s="227"/>
      <c r="E298" s="227"/>
      <c r="F298" s="227"/>
      <c r="G298" s="227"/>
      <c r="H298" s="227"/>
      <c r="K298" s="134"/>
    </row>
    <row r="300" spans="1:12">
      <c r="A300" s="226"/>
      <c r="B300" s="227"/>
      <c r="C300" s="227"/>
      <c r="D300" s="227"/>
      <c r="E300" s="227"/>
      <c r="F300" s="227"/>
      <c r="G300" s="227"/>
      <c r="H300" s="227"/>
    </row>
    <row r="302" spans="1:12">
      <c r="A302" s="228"/>
      <c r="B302" s="229"/>
      <c r="C302" s="229"/>
      <c r="D302" s="229"/>
      <c r="E302" s="229"/>
      <c r="F302" s="229"/>
      <c r="G302" s="229"/>
      <c r="H302" s="229"/>
    </row>
    <row r="304" spans="1:12">
      <c r="A304" s="230"/>
      <c r="B304" s="231"/>
      <c r="C304" s="231"/>
      <c r="D304" s="231"/>
      <c r="E304" s="231"/>
      <c r="F304" s="231"/>
      <c r="G304" s="231"/>
      <c r="H304" s="231"/>
    </row>
    <row r="305" spans="1:8">
      <c r="A305" s="230"/>
      <c r="B305" s="231"/>
      <c r="C305" s="231"/>
      <c r="D305" s="231"/>
      <c r="E305" s="231"/>
      <c r="F305" s="231"/>
      <c r="G305" s="231"/>
      <c r="H305" s="231"/>
    </row>
    <row r="307" spans="1:8">
      <c r="A307" s="232"/>
      <c r="B307" s="233"/>
      <c r="C307" s="233"/>
      <c r="D307" s="233"/>
      <c r="E307" s="233"/>
      <c r="F307" s="233"/>
      <c r="G307" s="233"/>
      <c r="H307" s="233"/>
    </row>
    <row r="309" spans="1:8">
      <c r="A309" s="232"/>
      <c r="B309" s="233"/>
      <c r="C309" s="233"/>
      <c r="D309" s="233"/>
      <c r="E309" s="233"/>
      <c r="F309" s="233"/>
      <c r="G309" s="233"/>
      <c r="H309" s="233"/>
    </row>
    <row r="311" spans="1:8">
      <c r="A311" s="232"/>
      <c r="B311" s="233"/>
      <c r="C311" s="233"/>
      <c r="D311" s="233"/>
      <c r="E311" s="233"/>
      <c r="F311" s="233"/>
      <c r="G311" s="233"/>
      <c r="H311" s="233"/>
    </row>
    <row r="313" spans="1:8">
      <c r="A313" s="232"/>
      <c r="B313" s="233"/>
      <c r="C313" s="233"/>
      <c r="D313" s="233"/>
      <c r="E313" s="233"/>
      <c r="F313" s="233"/>
      <c r="G313" s="233"/>
      <c r="H313" s="233"/>
    </row>
    <row r="316" spans="1:8">
      <c r="A316" s="234"/>
      <c r="B316" s="233"/>
      <c r="C316" s="233"/>
      <c r="D316" s="233"/>
      <c r="E316" s="233"/>
      <c r="F316" s="233"/>
      <c r="G316" s="233"/>
      <c r="H316" s="233"/>
    </row>
    <row r="318" spans="1:8">
      <c r="A318" s="234"/>
      <c r="B318" s="233"/>
      <c r="C318" s="233"/>
      <c r="D318" s="233"/>
      <c r="E318" s="233"/>
      <c r="F318" s="233"/>
      <c r="G318" s="233"/>
      <c r="H318" s="233"/>
    </row>
    <row r="320" spans="1:8">
      <c r="A320" s="234"/>
      <c r="B320" s="235"/>
      <c r="C320" s="235"/>
      <c r="D320" s="235"/>
      <c r="E320" s="235"/>
      <c r="F320" s="235"/>
      <c r="G320" s="235"/>
      <c r="H320" s="235"/>
    </row>
    <row r="321" spans="1:8">
      <c r="A321" s="230"/>
      <c r="B321" s="231"/>
      <c r="C321" s="231"/>
      <c r="D321" s="231"/>
      <c r="E321" s="231"/>
      <c r="F321" s="231"/>
      <c r="G321" s="231"/>
      <c r="H321" s="231"/>
    </row>
    <row r="323" spans="1:8">
      <c r="A323" s="232"/>
      <c r="B323" s="233"/>
      <c r="C323" s="233"/>
      <c r="D323" s="233"/>
      <c r="E323" s="233"/>
      <c r="F323" s="233"/>
      <c r="G323" s="233"/>
      <c r="H323" s="233"/>
    </row>
    <row r="325" spans="1:8">
      <c r="A325" s="232"/>
      <c r="B325" s="233"/>
      <c r="C325" s="233"/>
      <c r="D325" s="233"/>
      <c r="E325" s="233"/>
      <c r="F325" s="233"/>
      <c r="G325" s="233"/>
      <c r="H325" s="233"/>
    </row>
    <row r="327" spans="1:8">
      <c r="A327" s="232"/>
      <c r="B327" s="233"/>
      <c r="C327" s="233"/>
      <c r="D327" s="233"/>
      <c r="E327" s="233"/>
      <c r="F327" s="233"/>
      <c r="G327" s="233"/>
      <c r="H327" s="233"/>
    </row>
    <row r="330" spans="1:8">
      <c r="A330" s="234"/>
      <c r="B330" s="233"/>
      <c r="C330" s="233"/>
      <c r="D330" s="233"/>
      <c r="E330" s="233"/>
      <c r="F330" s="233"/>
      <c r="G330" s="233"/>
      <c r="H330" s="233"/>
    </row>
    <row r="332" spans="1:8">
      <c r="A332" s="234"/>
      <c r="B332" s="233"/>
      <c r="C332" s="233"/>
      <c r="D332" s="233"/>
      <c r="E332" s="233"/>
      <c r="F332" s="233"/>
      <c r="G332" s="233"/>
      <c r="H332" s="233"/>
    </row>
    <row r="334" spans="1:8">
      <c r="A334" s="234"/>
      <c r="B334" s="235"/>
      <c r="C334" s="235"/>
      <c r="D334" s="235"/>
      <c r="E334" s="235"/>
      <c r="F334" s="235"/>
      <c r="G334" s="235"/>
      <c r="H334" s="235"/>
    </row>
    <row r="335" spans="1:8">
      <c r="A335" s="230"/>
      <c r="B335" s="231"/>
      <c r="C335" s="231"/>
      <c r="D335" s="231"/>
      <c r="E335" s="231"/>
      <c r="F335" s="231"/>
      <c r="G335" s="231"/>
      <c r="H335" s="231"/>
    </row>
    <row r="337" spans="1:8">
      <c r="A337" s="232"/>
      <c r="B337" s="233"/>
      <c r="C337" s="233"/>
      <c r="D337" s="233"/>
      <c r="E337" s="233"/>
      <c r="F337" s="233"/>
      <c r="G337" s="233"/>
      <c r="H337" s="233"/>
    </row>
    <row r="339" spans="1:8">
      <c r="A339" s="232"/>
      <c r="B339" s="233"/>
      <c r="C339" s="233"/>
      <c r="D339" s="233"/>
      <c r="E339" s="233"/>
      <c r="F339" s="233"/>
      <c r="G339" s="233"/>
      <c r="H339" s="233"/>
    </row>
    <row r="341" spans="1:8">
      <c r="A341" s="232"/>
      <c r="B341" s="233"/>
      <c r="C341" s="233"/>
      <c r="D341" s="233"/>
      <c r="E341" s="233"/>
      <c r="F341" s="233"/>
      <c r="G341" s="233"/>
      <c r="H341" s="233"/>
    </row>
    <row r="343" spans="1:8">
      <c r="A343" s="234"/>
      <c r="B343" s="233"/>
      <c r="C343" s="233"/>
      <c r="D343" s="233"/>
      <c r="E343" s="233"/>
      <c r="F343" s="233"/>
      <c r="G343" s="233"/>
      <c r="H343" s="233"/>
    </row>
    <row r="345" spans="1:8">
      <c r="A345" s="234"/>
      <c r="B345" s="235"/>
      <c r="C345" s="235"/>
      <c r="D345" s="235"/>
      <c r="E345" s="235"/>
      <c r="F345" s="235"/>
      <c r="G345" s="235"/>
      <c r="H345" s="235"/>
    </row>
    <row r="346" spans="1:8">
      <c r="A346" s="230"/>
      <c r="B346" s="231"/>
      <c r="C346" s="231"/>
      <c r="D346" s="231"/>
      <c r="E346" s="231"/>
      <c r="F346" s="231"/>
      <c r="G346" s="231"/>
      <c r="H346" s="231"/>
    </row>
    <row r="348" spans="1:8">
      <c r="A348" s="232"/>
      <c r="B348" s="233"/>
      <c r="C348" s="233"/>
      <c r="D348" s="233"/>
      <c r="E348" s="233"/>
      <c r="F348" s="233"/>
      <c r="G348" s="233"/>
      <c r="H348" s="233"/>
    </row>
    <row r="350" spans="1:8">
      <c r="A350" s="232"/>
      <c r="B350" s="233"/>
      <c r="C350" s="233"/>
      <c r="D350" s="233"/>
      <c r="E350" s="233"/>
      <c r="F350" s="233"/>
      <c r="G350" s="233"/>
      <c r="H350" s="233"/>
    </row>
    <row r="352" spans="1:8">
      <c r="A352" s="232"/>
      <c r="B352" s="233"/>
      <c r="C352" s="233"/>
      <c r="D352" s="233"/>
      <c r="E352" s="233"/>
      <c r="F352" s="233"/>
      <c r="G352" s="233"/>
      <c r="H352" s="233"/>
    </row>
    <row r="355" spans="1:8">
      <c r="A355" s="234"/>
      <c r="B355" s="233"/>
      <c r="C355" s="233"/>
      <c r="D355" s="233"/>
      <c r="E355" s="233"/>
      <c r="F355" s="233"/>
      <c r="G355" s="233"/>
      <c r="H355" s="233"/>
    </row>
    <row r="357" spans="1:8">
      <c r="A357" s="234"/>
      <c r="B357" s="233"/>
      <c r="C357" s="233"/>
      <c r="D357" s="233"/>
      <c r="E357" s="233"/>
      <c r="F357" s="233"/>
      <c r="G357" s="233"/>
      <c r="H357" s="233"/>
    </row>
    <row r="359" spans="1:8">
      <c r="A359" s="234"/>
      <c r="B359" s="236"/>
      <c r="C359" s="236"/>
      <c r="D359" s="236"/>
      <c r="E359" s="236"/>
      <c r="F359" s="236"/>
      <c r="G359" s="236"/>
      <c r="H359" s="236"/>
    </row>
    <row r="360" spans="1:8">
      <c r="A360" s="237"/>
      <c r="B360" s="231"/>
      <c r="C360" s="231"/>
      <c r="D360" s="231"/>
      <c r="E360" s="231"/>
      <c r="F360" s="231"/>
      <c r="G360" s="231"/>
      <c r="H360" s="231"/>
    </row>
    <row r="362" spans="1:8">
      <c r="A362" s="232"/>
      <c r="B362" s="233"/>
      <c r="C362" s="233"/>
      <c r="D362" s="233"/>
      <c r="E362" s="233"/>
      <c r="F362" s="233"/>
      <c r="G362" s="233"/>
      <c r="H362" s="233"/>
    </row>
    <row r="364" spans="1:8">
      <c r="A364" s="232"/>
      <c r="B364" s="233"/>
      <c r="C364" s="233"/>
      <c r="D364" s="233"/>
      <c r="E364" s="233"/>
      <c r="F364" s="233"/>
      <c r="G364" s="233"/>
      <c r="H364" s="233"/>
    </row>
    <row r="366" spans="1:8">
      <c r="A366" s="232"/>
      <c r="B366" s="233"/>
      <c r="C366" s="233"/>
      <c r="D366" s="233"/>
      <c r="E366" s="233"/>
      <c r="F366" s="233"/>
      <c r="G366" s="233"/>
      <c r="H366" s="233"/>
    </row>
    <row r="369" spans="1:8">
      <c r="A369" s="234"/>
      <c r="B369" s="233"/>
      <c r="C369" s="233"/>
      <c r="D369" s="233"/>
      <c r="E369" s="233"/>
      <c r="F369" s="233"/>
      <c r="G369" s="233"/>
      <c r="H369" s="233"/>
    </row>
    <row r="371" spans="1:8">
      <c r="A371" s="234"/>
      <c r="B371" s="233"/>
      <c r="C371" s="233"/>
      <c r="D371" s="233"/>
      <c r="E371" s="233"/>
      <c r="F371" s="233"/>
      <c r="G371" s="233"/>
      <c r="H371" s="233"/>
    </row>
    <row r="373" spans="1:8">
      <c r="A373" s="234"/>
      <c r="B373" s="235"/>
      <c r="C373" s="235"/>
      <c r="D373" s="235"/>
      <c r="E373" s="235"/>
      <c r="F373" s="235"/>
      <c r="G373" s="235"/>
      <c r="H373" s="235"/>
    </row>
    <row r="374" spans="1:8">
      <c r="A374" s="230"/>
      <c r="B374" s="231"/>
      <c r="C374" s="231"/>
      <c r="D374" s="231"/>
      <c r="E374" s="231"/>
      <c r="F374" s="231"/>
      <c r="G374" s="231"/>
      <c r="H374" s="231"/>
    </row>
    <row r="376" spans="1:8">
      <c r="A376" s="232"/>
      <c r="B376" s="233"/>
      <c r="C376" s="233"/>
      <c r="D376" s="233"/>
      <c r="E376" s="233"/>
      <c r="F376" s="233"/>
      <c r="G376" s="233"/>
      <c r="H376" s="233"/>
    </row>
    <row r="378" spans="1:8">
      <c r="A378" s="234"/>
      <c r="B378" s="235"/>
      <c r="C378" s="235"/>
      <c r="D378" s="235"/>
      <c r="E378" s="235"/>
      <c r="F378" s="235"/>
      <c r="G378" s="235"/>
      <c r="H378" s="235"/>
    </row>
    <row r="379" spans="1:8">
      <c r="A379" s="230"/>
      <c r="B379" s="231"/>
      <c r="C379" s="231"/>
      <c r="D379" s="231"/>
      <c r="E379" s="231"/>
      <c r="F379" s="231"/>
      <c r="G379" s="231"/>
      <c r="H379" s="231"/>
    </row>
    <row r="381" spans="1:8">
      <c r="A381" s="232"/>
      <c r="B381" s="233"/>
      <c r="C381" s="233"/>
      <c r="D381" s="233"/>
      <c r="E381" s="233"/>
      <c r="F381" s="233"/>
      <c r="G381" s="233"/>
      <c r="H381" s="233"/>
    </row>
    <row r="383" spans="1:8">
      <c r="A383" s="232"/>
      <c r="B383" s="233"/>
      <c r="C383" s="233"/>
      <c r="D383" s="233"/>
      <c r="E383" s="233"/>
      <c r="F383" s="233"/>
      <c r="G383" s="233"/>
      <c r="H383" s="233"/>
    </row>
    <row r="385" spans="1:8">
      <c r="A385" s="232"/>
      <c r="B385" s="233"/>
      <c r="C385" s="233"/>
      <c r="D385" s="233"/>
      <c r="E385" s="233"/>
      <c r="F385" s="233"/>
      <c r="G385" s="233"/>
      <c r="H385" s="233"/>
    </row>
    <row r="388" spans="1:8">
      <c r="A388" s="234"/>
      <c r="B388" s="233"/>
      <c r="C388" s="233"/>
      <c r="D388" s="233"/>
      <c r="E388" s="233"/>
      <c r="F388" s="233"/>
      <c r="G388" s="233"/>
      <c r="H388" s="233"/>
    </row>
    <row r="390" spans="1:8">
      <c r="A390" s="234"/>
      <c r="B390" s="233"/>
      <c r="C390" s="233"/>
      <c r="D390" s="233"/>
      <c r="E390" s="233"/>
      <c r="F390" s="233"/>
      <c r="G390" s="233"/>
      <c r="H390" s="233"/>
    </row>
    <row r="392" spans="1:8">
      <c r="A392" s="234"/>
      <c r="B392" s="235"/>
      <c r="C392" s="235"/>
      <c r="D392" s="235"/>
      <c r="E392" s="235"/>
      <c r="F392" s="235"/>
      <c r="G392" s="235"/>
      <c r="H392" s="235"/>
    </row>
    <row r="393" spans="1:8">
      <c r="A393" s="230"/>
      <c r="B393" s="231"/>
      <c r="C393" s="231"/>
      <c r="D393" s="231"/>
      <c r="E393" s="231"/>
      <c r="F393" s="231"/>
      <c r="G393" s="231"/>
      <c r="H393" s="231"/>
    </row>
    <row r="395" spans="1:8">
      <c r="A395" s="232"/>
      <c r="B395" s="233"/>
      <c r="C395" s="233"/>
      <c r="D395" s="233"/>
      <c r="E395" s="233"/>
      <c r="F395" s="233"/>
      <c r="G395" s="233"/>
      <c r="H395" s="233"/>
    </row>
    <row r="397" spans="1:8">
      <c r="A397" s="232"/>
      <c r="B397" s="233"/>
      <c r="C397" s="233"/>
      <c r="D397" s="233"/>
      <c r="E397" s="233"/>
      <c r="F397" s="233"/>
      <c r="G397" s="233"/>
      <c r="H397" s="233"/>
    </row>
    <row r="399" spans="1:8">
      <c r="A399" s="234"/>
      <c r="B399" s="235"/>
      <c r="C399" s="235"/>
      <c r="D399" s="235"/>
      <c r="E399" s="235"/>
      <c r="F399" s="235"/>
      <c r="G399" s="235"/>
      <c r="H399" s="235"/>
    </row>
    <row r="400" spans="1:8">
      <c r="A400" s="230"/>
      <c r="B400" s="231"/>
      <c r="C400" s="231"/>
      <c r="D400" s="231"/>
      <c r="E400" s="231"/>
      <c r="F400" s="231"/>
      <c r="G400" s="231"/>
      <c r="H400" s="231"/>
    </row>
    <row r="402" spans="1:8">
      <c r="A402" s="232"/>
      <c r="B402" s="233"/>
      <c r="C402" s="233"/>
      <c r="D402" s="233"/>
      <c r="E402" s="233"/>
      <c r="F402" s="233"/>
      <c r="G402" s="233"/>
      <c r="H402" s="233"/>
    </row>
    <row r="404" spans="1:8">
      <c r="A404" s="232"/>
      <c r="B404" s="233"/>
      <c r="C404" s="233"/>
      <c r="D404" s="233"/>
      <c r="E404" s="233"/>
      <c r="F404" s="233"/>
      <c r="G404" s="233"/>
      <c r="H404" s="233"/>
    </row>
    <row r="406" spans="1:8">
      <c r="A406" s="234"/>
      <c r="B406" s="235"/>
      <c r="C406" s="235"/>
      <c r="D406" s="235"/>
      <c r="E406" s="235"/>
      <c r="F406" s="235"/>
      <c r="G406" s="235"/>
      <c r="H406" s="235"/>
    </row>
    <row r="407" spans="1:8">
      <c r="A407" s="230"/>
      <c r="B407" s="231"/>
      <c r="C407" s="231"/>
      <c r="D407" s="231"/>
      <c r="E407" s="231"/>
      <c r="F407" s="231"/>
      <c r="G407" s="231"/>
      <c r="H407" s="231"/>
    </row>
    <row r="408" spans="1:8">
      <c r="A408" s="237"/>
      <c r="B408" s="231"/>
      <c r="C408" s="231"/>
      <c r="D408" s="231"/>
      <c r="E408" s="231"/>
      <c r="F408" s="231"/>
      <c r="G408" s="231"/>
      <c r="H408" s="231"/>
    </row>
    <row r="410" spans="1:8">
      <c r="A410" s="232"/>
      <c r="B410" s="233"/>
      <c r="C410" s="233"/>
      <c r="D410" s="233"/>
      <c r="E410" s="233"/>
      <c r="F410" s="233"/>
      <c r="G410" s="233"/>
      <c r="H410" s="233"/>
    </row>
    <row r="412" spans="1:8">
      <c r="A412" s="232"/>
      <c r="B412" s="233"/>
      <c r="C412" s="233"/>
      <c r="D412" s="233"/>
      <c r="E412" s="233"/>
      <c r="F412" s="233"/>
      <c r="G412" s="233"/>
      <c r="H412" s="233"/>
    </row>
    <row r="414" spans="1:8">
      <c r="A414" s="234"/>
      <c r="B414" s="235"/>
      <c r="C414" s="235"/>
      <c r="D414" s="235"/>
      <c r="E414" s="235"/>
      <c r="F414" s="235"/>
      <c r="G414" s="235"/>
      <c r="H414" s="235"/>
    </row>
    <row r="415" spans="1:8">
      <c r="A415" s="230"/>
      <c r="B415" s="231"/>
      <c r="C415" s="231"/>
      <c r="D415" s="231"/>
      <c r="E415" s="231"/>
      <c r="F415" s="231"/>
      <c r="G415" s="231"/>
      <c r="H415" s="231"/>
    </row>
    <row r="416" spans="1:8">
      <c r="A416" s="230"/>
      <c r="B416" s="231"/>
      <c r="C416" s="231"/>
      <c r="D416" s="231"/>
      <c r="E416" s="231"/>
      <c r="F416" s="231"/>
      <c r="G416" s="231"/>
      <c r="H416" s="231"/>
    </row>
    <row r="417" spans="1:8">
      <c r="A417" s="230"/>
      <c r="B417" s="231"/>
      <c r="C417" s="231"/>
      <c r="D417" s="231"/>
      <c r="E417" s="231"/>
      <c r="F417" s="231"/>
      <c r="G417" s="231"/>
      <c r="H417" s="231"/>
    </row>
    <row r="418" spans="1:8">
      <c r="A418" s="230"/>
      <c r="B418" s="231"/>
      <c r="C418" s="231"/>
      <c r="D418" s="231"/>
      <c r="E418" s="231"/>
      <c r="F418" s="231"/>
      <c r="G418" s="231"/>
      <c r="H418" s="231"/>
    </row>
    <row r="419" spans="1:8">
      <c r="A419" s="230"/>
      <c r="B419" s="231"/>
      <c r="C419" s="231"/>
      <c r="D419" s="231"/>
      <c r="E419" s="231"/>
      <c r="F419" s="231"/>
      <c r="G419" s="231"/>
      <c r="H419" s="231"/>
    </row>
    <row r="420" spans="1:8">
      <c r="A420" s="230"/>
      <c r="B420" s="231"/>
      <c r="C420" s="231"/>
      <c r="D420" s="231"/>
      <c r="E420" s="231"/>
      <c r="F420" s="231"/>
      <c r="G420" s="231"/>
      <c r="H420" s="231"/>
    </row>
    <row r="421" spans="1:8">
      <c r="A421" s="230"/>
      <c r="B421" s="231"/>
      <c r="C421" s="231"/>
      <c r="D421" s="231"/>
      <c r="E421" s="231"/>
      <c r="F421" s="231"/>
      <c r="G421" s="231"/>
      <c r="H421" s="231"/>
    </row>
    <row r="423" spans="1:8">
      <c r="A423" s="232"/>
      <c r="B423" s="233"/>
      <c r="C423" s="233"/>
      <c r="D423" s="233"/>
      <c r="E423" s="233"/>
      <c r="F423" s="233"/>
      <c r="G423" s="233"/>
      <c r="H423" s="233"/>
    </row>
    <row r="425" spans="1:8">
      <c r="A425" s="232"/>
      <c r="B425" s="233"/>
      <c r="C425" s="233"/>
      <c r="D425" s="233"/>
      <c r="E425" s="233"/>
      <c r="F425" s="233"/>
      <c r="G425" s="233"/>
      <c r="H425" s="233"/>
    </row>
    <row r="427" spans="1:8">
      <c r="A427" s="234"/>
      <c r="B427" s="235"/>
      <c r="C427" s="235"/>
      <c r="D427" s="235"/>
      <c r="E427" s="235"/>
      <c r="F427" s="235"/>
      <c r="G427" s="235"/>
      <c r="H427" s="235"/>
    </row>
    <row r="428" spans="1:8">
      <c r="A428" s="230"/>
      <c r="B428" s="231"/>
      <c r="C428" s="231"/>
      <c r="D428" s="231"/>
      <c r="E428" s="231"/>
      <c r="F428" s="231"/>
      <c r="G428" s="231"/>
      <c r="H428" s="231"/>
    </row>
    <row r="429" spans="1:8">
      <c r="A429" s="230"/>
      <c r="B429" s="231"/>
      <c r="C429" s="231"/>
      <c r="D429" s="231"/>
      <c r="E429" s="231"/>
      <c r="F429" s="231"/>
      <c r="G429" s="231"/>
      <c r="H429" s="231"/>
    </row>
    <row r="431" spans="1:8">
      <c r="A431" s="232"/>
      <c r="B431" s="233"/>
      <c r="C431" s="233"/>
      <c r="D431" s="233"/>
      <c r="E431" s="233"/>
      <c r="F431" s="233"/>
      <c r="G431" s="233"/>
      <c r="H431" s="233"/>
    </row>
    <row r="433" spans="1:8">
      <c r="A433" s="232"/>
      <c r="B433" s="233"/>
      <c r="C433" s="233"/>
      <c r="D433" s="233"/>
      <c r="E433" s="233"/>
      <c r="F433" s="233"/>
      <c r="G433" s="233"/>
      <c r="H433" s="233"/>
    </row>
    <row r="435" spans="1:8">
      <c r="A435" s="234"/>
      <c r="B435" s="235"/>
      <c r="C435" s="235"/>
      <c r="D435" s="235"/>
      <c r="E435" s="235"/>
      <c r="F435" s="235"/>
      <c r="G435" s="235"/>
      <c r="H435" s="235"/>
    </row>
    <row r="436" spans="1:8">
      <c r="A436" s="230"/>
      <c r="B436" s="231"/>
      <c r="C436" s="231"/>
      <c r="D436" s="231"/>
      <c r="E436" s="231"/>
      <c r="F436" s="231"/>
      <c r="G436" s="231"/>
      <c r="H436" s="231"/>
    </row>
    <row r="437" spans="1:8">
      <c r="A437" s="230"/>
      <c r="B437" s="231"/>
      <c r="C437" s="231"/>
      <c r="D437" s="231"/>
      <c r="E437" s="231"/>
      <c r="F437" s="231"/>
      <c r="G437" s="231"/>
      <c r="H437" s="231"/>
    </row>
    <row r="439" spans="1:8">
      <c r="A439" s="232"/>
      <c r="B439" s="233"/>
      <c r="C439" s="233"/>
      <c r="D439" s="233"/>
      <c r="E439" s="233"/>
      <c r="F439" s="233"/>
      <c r="G439" s="233"/>
      <c r="H439" s="233"/>
    </row>
    <row r="441" spans="1:8">
      <c r="A441" s="232"/>
      <c r="B441" s="233"/>
      <c r="C441" s="233"/>
      <c r="D441" s="233"/>
      <c r="E441" s="233"/>
      <c r="F441" s="233"/>
      <c r="G441" s="233"/>
      <c r="H441" s="233"/>
    </row>
    <row r="443" spans="1:8">
      <c r="A443" s="234"/>
      <c r="B443" s="235"/>
      <c r="C443" s="235"/>
      <c r="D443" s="235"/>
      <c r="E443" s="235"/>
      <c r="F443" s="235"/>
      <c r="G443" s="235"/>
      <c r="H443" s="235"/>
    </row>
    <row r="444" spans="1:8">
      <c r="A444" s="230"/>
      <c r="B444" s="231"/>
      <c r="C444" s="231"/>
      <c r="D444" s="231"/>
      <c r="E444" s="231"/>
      <c r="F444" s="231"/>
      <c r="G444" s="231"/>
      <c r="H444" s="231"/>
    </row>
    <row r="446" spans="1:8">
      <c r="A446" s="232"/>
      <c r="B446" s="233"/>
      <c r="C446" s="233"/>
      <c r="D446" s="233"/>
      <c r="E446" s="233"/>
      <c r="F446" s="233"/>
      <c r="G446" s="233"/>
      <c r="H446" s="233"/>
    </row>
    <row r="448" spans="1:8">
      <c r="A448" s="232"/>
      <c r="B448" s="233"/>
      <c r="C448" s="233"/>
      <c r="D448" s="233"/>
      <c r="E448" s="233"/>
      <c r="F448" s="233"/>
      <c r="G448" s="233"/>
      <c r="H448" s="233"/>
    </row>
    <row r="450" spans="1:8">
      <c r="A450" s="234"/>
      <c r="B450" s="235"/>
      <c r="C450" s="235"/>
      <c r="D450" s="235"/>
      <c r="E450" s="235"/>
      <c r="F450" s="235"/>
      <c r="G450" s="235"/>
      <c r="H450" s="235"/>
    </row>
    <row r="451" spans="1:8">
      <c r="A451" s="230"/>
      <c r="B451" s="231"/>
      <c r="C451" s="231"/>
      <c r="D451" s="231"/>
      <c r="E451" s="231"/>
      <c r="F451" s="231"/>
      <c r="G451" s="231"/>
      <c r="H451" s="231"/>
    </row>
    <row r="452" spans="1:8">
      <c r="A452" s="230"/>
      <c r="B452" s="231"/>
      <c r="C452" s="231"/>
      <c r="D452" s="231"/>
      <c r="E452" s="231"/>
      <c r="F452" s="231"/>
      <c r="G452" s="231"/>
      <c r="H452" s="231"/>
    </row>
    <row r="454" spans="1:8">
      <c r="A454" s="232"/>
      <c r="B454" s="233"/>
      <c r="C454" s="233"/>
      <c r="D454" s="233"/>
      <c r="E454" s="233"/>
      <c r="F454" s="233"/>
      <c r="G454" s="233"/>
      <c r="H454" s="233"/>
    </row>
    <row r="456" spans="1:8">
      <c r="A456" s="232"/>
      <c r="B456" s="233"/>
      <c r="C456" s="233"/>
      <c r="D456" s="233"/>
      <c r="E456" s="233"/>
      <c r="F456" s="233"/>
      <c r="G456" s="233"/>
      <c r="H456" s="233"/>
    </row>
    <row r="458" spans="1:8">
      <c r="A458" s="234"/>
      <c r="B458" s="235"/>
      <c r="C458" s="235"/>
      <c r="D458" s="235"/>
      <c r="E458" s="235"/>
      <c r="F458" s="235"/>
      <c r="G458" s="235"/>
      <c r="H458" s="235"/>
    </row>
    <row r="459" spans="1:8">
      <c r="A459" s="230"/>
      <c r="B459" s="231"/>
      <c r="C459" s="231"/>
      <c r="D459" s="231"/>
      <c r="E459" s="231"/>
      <c r="F459" s="231"/>
      <c r="G459" s="231"/>
      <c r="H459" s="231"/>
    </row>
    <row r="461" spans="1:8">
      <c r="A461" s="232"/>
      <c r="B461" s="233"/>
      <c r="C461" s="233"/>
      <c r="D461" s="233"/>
      <c r="E461" s="233"/>
      <c r="F461" s="233"/>
      <c r="G461" s="233"/>
      <c r="H461" s="233"/>
    </row>
    <row r="463" spans="1:8">
      <c r="A463" s="232"/>
      <c r="B463" s="233"/>
      <c r="C463" s="233"/>
      <c r="D463" s="233"/>
      <c r="E463" s="233"/>
      <c r="F463" s="233"/>
      <c r="G463" s="233"/>
      <c r="H463" s="233"/>
    </row>
    <row r="465" spans="1:8">
      <c r="A465" s="234"/>
      <c r="B465" s="235"/>
      <c r="C465" s="235"/>
      <c r="D465" s="235"/>
      <c r="E465" s="235"/>
      <c r="F465" s="235"/>
      <c r="G465" s="235"/>
      <c r="H465" s="235"/>
    </row>
    <row r="466" spans="1:8">
      <c r="A466" s="230"/>
      <c r="B466" s="231"/>
      <c r="C466" s="231"/>
      <c r="D466" s="231"/>
      <c r="E466" s="231"/>
      <c r="F466" s="231"/>
      <c r="G466" s="231"/>
      <c r="H466" s="231"/>
    </row>
    <row r="467" spans="1:8">
      <c r="A467" s="230"/>
      <c r="B467" s="231"/>
      <c r="C467" s="231"/>
      <c r="D467" s="231"/>
      <c r="E467" s="231"/>
      <c r="F467" s="231"/>
      <c r="G467" s="231"/>
      <c r="H467" s="231"/>
    </row>
    <row r="469" spans="1:8">
      <c r="A469" s="232"/>
      <c r="B469" s="233"/>
      <c r="C469" s="233"/>
      <c r="D469" s="233"/>
      <c r="E469" s="233"/>
      <c r="F469" s="233"/>
      <c r="G469" s="233"/>
      <c r="H469" s="233"/>
    </row>
    <row r="471" spans="1:8">
      <c r="A471" s="232"/>
      <c r="B471" s="233"/>
      <c r="C471" s="233"/>
      <c r="D471" s="233"/>
      <c r="E471" s="233"/>
      <c r="F471" s="233"/>
      <c r="G471" s="233"/>
      <c r="H471" s="233"/>
    </row>
    <row r="473" spans="1:8">
      <c r="A473" s="234"/>
      <c r="B473" s="235"/>
      <c r="C473" s="235"/>
      <c r="D473" s="235"/>
      <c r="E473" s="235"/>
      <c r="F473" s="235"/>
      <c r="G473" s="235"/>
      <c r="H473" s="235"/>
    </row>
    <row r="474" spans="1:8">
      <c r="A474" s="230"/>
      <c r="B474" s="231"/>
      <c r="C474" s="231"/>
      <c r="D474" s="231"/>
      <c r="E474" s="231"/>
      <c r="F474" s="231"/>
      <c r="G474" s="231"/>
      <c r="H474" s="231"/>
    </row>
    <row r="476" spans="1:8">
      <c r="A476" s="232"/>
      <c r="B476" s="233"/>
      <c r="C476" s="233"/>
      <c r="D476" s="233"/>
      <c r="E476" s="233"/>
      <c r="F476" s="233"/>
      <c r="G476" s="233"/>
      <c r="H476" s="233"/>
    </row>
    <row r="478" spans="1:8">
      <c r="A478" s="232"/>
      <c r="B478" s="233"/>
      <c r="C478" s="233"/>
      <c r="D478" s="233"/>
      <c r="E478" s="233"/>
      <c r="F478" s="233"/>
      <c r="G478" s="233"/>
      <c r="H478" s="233"/>
    </row>
    <row r="480" spans="1:8">
      <c r="A480" s="234"/>
      <c r="B480" s="235"/>
      <c r="C480" s="235"/>
      <c r="D480" s="235"/>
      <c r="E480" s="235"/>
      <c r="F480" s="235"/>
      <c r="G480" s="235"/>
      <c r="H480" s="235"/>
    </row>
    <row r="481" spans="1:8">
      <c r="A481" s="230"/>
      <c r="B481" s="231"/>
      <c r="C481" s="231"/>
      <c r="D481" s="231"/>
      <c r="E481" s="231"/>
      <c r="F481" s="231"/>
      <c r="G481" s="231"/>
      <c r="H481" s="231"/>
    </row>
    <row r="483" spans="1:8">
      <c r="A483" s="232"/>
      <c r="B483" s="233"/>
      <c r="C483" s="233"/>
      <c r="D483" s="233"/>
      <c r="E483" s="233"/>
      <c r="F483" s="233"/>
      <c r="G483" s="233"/>
      <c r="H483" s="233"/>
    </row>
    <row r="485" spans="1:8">
      <c r="A485" s="232"/>
      <c r="B485" s="233"/>
      <c r="C485" s="233"/>
      <c r="D485" s="233"/>
      <c r="E485" s="233"/>
      <c r="F485" s="233"/>
      <c r="G485" s="233"/>
      <c r="H485" s="233"/>
    </row>
    <row r="487" spans="1:8">
      <c r="A487" s="234"/>
      <c r="B487" s="235"/>
      <c r="C487" s="235"/>
      <c r="D487" s="235"/>
      <c r="E487" s="235"/>
      <c r="F487" s="235"/>
      <c r="G487" s="235"/>
      <c r="H487" s="235"/>
    </row>
    <row r="488" spans="1:8">
      <c r="A488" s="230"/>
      <c r="B488" s="231"/>
      <c r="C488" s="231"/>
      <c r="D488" s="231"/>
      <c r="E488" s="231"/>
      <c r="F488" s="231"/>
      <c r="G488" s="231"/>
      <c r="H488" s="231"/>
    </row>
    <row r="490" spans="1:8">
      <c r="A490" s="232"/>
      <c r="B490" s="233"/>
      <c r="C490" s="233"/>
      <c r="D490" s="233"/>
      <c r="E490" s="233"/>
      <c r="F490" s="233"/>
      <c r="G490" s="233"/>
      <c r="H490" s="233"/>
    </row>
    <row r="492" spans="1:8">
      <c r="A492" s="232"/>
      <c r="B492" s="233"/>
      <c r="C492" s="233"/>
      <c r="D492" s="233"/>
      <c r="E492" s="233"/>
      <c r="F492" s="233"/>
      <c r="G492" s="233"/>
      <c r="H492" s="233"/>
    </row>
    <row r="494" spans="1:8">
      <c r="A494" s="234"/>
      <c r="B494" s="235"/>
      <c r="C494" s="235"/>
      <c r="D494" s="235"/>
      <c r="E494" s="235"/>
      <c r="F494" s="235"/>
      <c r="G494" s="235"/>
      <c r="H494" s="235"/>
    </row>
    <row r="495" spans="1:8">
      <c r="A495" s="230"/>
      <c r="B495" s="231"/>
      <c r="C495" s="231"/>
      <c r="D495" s="231"/>
      <c r="E495" s="231"/>
      <c r="F495" s="231"/>
      <c r="G495" s="231"/>
      <c r="H495" s="231"/>
    </row>
    <row r="497" spans="1:8">
      <c r="A497" s="232"/>
      <c r="B497" s="233"/>
      <c r="C497" s="233"/>
      <c r="D497" s="233"/>
      <c r="E497" s="233"/>
      <c r="F497" s="233"/>
      <c r="G497" s="233"/>
      <c r="H497" s="233"/>
    </row>
    <row r="499" spans="1:8">
      <c r="A499" s="232"/>
      <c r="B499" s="233"/>
      <c r="C499" s="233"/>
      <c r="D499" s="233"/>
      <c r="E499" s="233"/>
      <c r="F499" s="233"/>
      <c r="G499" s="233"/>
      <c r="H499" s="233"/>
    </row>
    <row r="501" spans="1:8">
      <c r="A501" s="234"/>
      <c r="B501" s="235"/>
      <c r="C501" s="235"/>
      <c r="D501" s="235"/>
      <c r="E501" s="235"/>
      <c r="F501" s="235"/>
      <c r="G501" s="235"/>
      <c r="H501" s="235"/>
    </row>
    <row r="502" spans="1:8">
      <c r="A502" s="230"/>
      <c r="B502" s="231"/>
      <c r="C502" s="231"/>
      <c r="D502" s="231"/>
      <c r="E502" s="231"/>
      <c r="F502" s="231"/>
      <c r="G502" s="231"/>
      <c r="H502" s="231"/>
    </row>
    <row r="504" spans="1:8">
      <c r="A504" s="232"/>
      <c r="B504" s="233"/>
      <c r="C504" s="233"/>
      <c r="D504" s="233"/>
      <c r="E504" s="233"/>
      <c r="F504" s="233"/>
      <c r="G504" s="233"/>
      <c r="H504" s="233"/>
    </row>
    <row r="506" spans="1:8">
      <c r="A506" s="232"/>
      <c r="B506" s="233"/>
      <c r="C506" s="233"/>
      <c r="D506" s="233"/>
      <c r="E506" s="233"/>
      <c r="F506" s="233"/>
      <c r="G506" s="233"/>
      <c r="H506" s="233"/>
    </row>
    <row r="508" spans="1:8">
      <c r="A508" s="234"/>
      <c r="B508" s="235"/>
      <c r="C508" s="235"/>
      <c r="D508" s="235"/>
      <c r="E508" s="235"/>
      <c r="F508" s="235"/>
      <c r="G508" s="235"/>
      <c r="H508" s="235"/>
    </row>
    <row r="509" spans="1:8">
      <c r="A509" s="230"/>
      <c r="B509" s="231"/>
      <c r="C509" s="231"/>
      <c r="D509" s="231"/>
      <c r="E509" s="231"/>
      <c r="F509" s="231"/>
      <c r="G509" s="231"/>
      <c r="H509" s="231"/>
    </row>
    <row r="511" spans="1:8">
      <c r="A511" s="232"/>
      <c r="B511" s="233"/>
      <c r="C511" s="233"/>
      <c r="D511" s="233"/>
      <c r="E511" s="233"/>
      <c r="F511" s="233"/>
      <c r="G511" s="233"/>
      <c r="H511" s="233"/>
    </row>
    <row r="513" spans="1:8">
      <c r="A513" s="232"/>
      <c r="B513" s="233"/>
      <c r="C513" s="233"/>
      <c r="D513" s="233"/>
      <c r="E513" s="233"/>
      <c r="F513" s="233"/>
      <c r="G513" s="233"/>
      <c r="H513" s="233"/>
    </row>
    <row r="515" spans="1:8">
      <c r="A515" s="234"/>
      <c r="B515" s="235"/>
      <c r="C515" s="235"/>
      <c r="D515" s="235"/>
      <c r="E515" s="235"/>
      <c r="F515" s="235"/>
      <c r="G515" s="235"/>
      <c r="H515" s="235"/>
    </row>
    <row r="516" spans="1:8">
      <c r="A516" s="230"/>
      <c r="B516" s="231"/>
      <c r="C516" s="231"/>
      <c r="D516" s="231"/>
      <c r="E516" s="231"/>
      <c r="F516" s="231"/>
      <c r="G516" s="231"/>
      <c r="H516" s="231"/>
    </row>
    <row r="518" spans="1:8">
      <c r="A518" s="232"/>
      <c r="B518" s="233"/>
      <c r="C518" s="233"/>
      <c r="D518" s="233"/>
      <c r="E518" s="233"/>
      <c r="F518" s="233"/>
      <c r="G518" s="233"/>
      <c r="H518" s="233"/>
    </row>
    <row r="520" spans="1:8">
      <c r="A520" s="232"/>
      <c r="B520" s="233"/>
      <c r="C520" s="233"/>
      <c r="D520" s="233"/>
      <c r="E520" s="233"/>
      <c r="F520" s="233"/>
      <c r="G520" s="233"/>
      <c r="H520" s="233"/>
    </row>
    <row r="522" spans="1:8">
      <c r="A522" s="234"/>
      <c r="B522" s="235"/>
      <c r="C522" s="235"/>
      <c r="D522" s="235"/>
      <c r="E522" s="235"/>
      <c r="F522" s="235"/>
      <c r="G522" s="235"/>
      <c r="H522" s="235"/>
    </row>
    <row r="523" spans="1:8">
      <c r="A523" s="230"/>
      <c r="B523" s="231"/>
      <c r="C523" s="231"/>
      <c r="D523" s="231"/>
      <c r="E523" s="231"/>
      <c r="F523" s="231"/>
      <c r="G523" s="231"/>
      <c r="H523" s="231"/>
    </row>
    <row r="524" spans="1:8">
      <c r="A524" s="230"/>
      <c r="B524" s="231"/>
      <c r="C524" s="231"/>
      <c r="D524" s="231"/>
      <c r="E524" s="231"/>
      <c r="F524" s="231"/>
      <c r="G524" s="231"/>
      <c r="H524" s="231"/>
    </row>
    <row r="525" spans="1:8">
      <c r="A525" s="232"/>
      <c r="B525" s="233"/>
      <c r="C525" s="233"/>
      <c r="D525" s="233"/>
      <c r="E525" s="233"/>
      <c r="F525" s="233"/>
      <c r="G525" s="233"/>
      <c r="H525" s="233"/>
    </row>
    <row r="527" spans="1:8">
      <c r="A527" s="232"/>
      <c r="B527" s="233"/>
      <c r="C527" s="233"/>
      <c r="D527" s="233"/>
      <c r="E527" s="233"/>
      <c r="F527" s="233"/>
      <c r="G527" s="233"/>
      <c r="H527" s="233"/>
    </row>
    <row r="529" spans="1:8">
      <c r="A529" s="234"/>
      <c r="B529" s="235"/>
      <c r="C529" s="235"/>
      <c r="D529" s="235"/>
      <c r="E529" s="235"/>
      <c r="F529" s="235"/>
      <c r="G529" s="235"/>
      <c r="H529" s="235"/>
    </row>
    <row r="530" spans="1:8">
      <c r="A530" s="230"/>
      <c r="B530" s="231"/>
      <c r="C530" s="231"/>
      <c r="D530" s="231"/>
      <c r="E530" s="231"/>
      <c r="F530" s="231"/>
      <c r="G530" s="231"/>
      <c r="H530" s="231"/>
    </row>
    <row r="531" spans="1:8">
      <c r="A531" s="230"/>
      <c r="B531" s="231"/>
      <c r="C531" s="231"/>
      <c r="D531" s="231"/>
      <c r="E531" s="231"/>
      <c r="F531" s="231"/>
      <c r="G531" s="231"/>
      <c r="H531" s="231"/>
    </row>
    <row r="533" spans="1:8">
      <c r="A533" s="232"/>
      <c r="B533" s="233"/>
      <c r="C533" s="233"/>
      <c r="D533" s="233"/>
      <c r="E533" s="233"/>
      <c r="F533" s="233"/>
      <c r="G533" s="233"/>
      <c r="H533" s="233"/>
    </row>
    <row r="535" spans="1:8">
      <c r="A535" s="232"/>
      <c r="B535" s="233"/>
      <c r="C535" s="233"/>
      <c r="D535" s="233"/>
      <c r="E535" s="233"/>
      <c r="F535" s="233"/>
      <c r="G535" s="233"/>
      <c r="H535" s="233"/>
    </row>
    <row r="537" spans="1:8">
      <c r="A537" s="234"/>
      <c r="B537" s="235"/>
      <c r="C537" s="235"/>
      <c r="D537" s="235"/>
      <c r="E537" s="235"/>
      <c r="F537" s="235"/>
      <c r="G537" s="235"/>
      <c r="H537" s="235"/>
    </row>
    <row r="538" spans="1:8">
      <c r="A538" s="230"/>
      <c r="B538" s="231"/>
      <c r="C538" s="231"/>
      <c r="D538" s="231"/>
      <c r="E538" s="231"/>
      <c r="F538" s="231"/>
      <c r="G538" s="231"/>
      <c r="H538" s="231"/>
    </row>
    <row r="540" spans="1:8">
      <c r="A540" s="232"/>
      <c r="B540" s="233"/>
      <c r="C540" s="233"/>
      <c r="D540" s="233"/>
      <c r="E540" s="233"/>
      <c r="F540" s="233"/>
      <c r="G540" s="233"/>
      <c r="H540" s="233"/>
    </row>
    <row r="542" spans="1:8">
      <c r="A542" s="232"/>
      <c r="B542" s="233"/>
      <c r="C542" s="233"/>
      <c r="D542" s="233"/>
      <c r="E542" s="233"/>
      <c r="F542" s="233"/>
      <c r="G542" s="233"/>
      <c r="H542" s="233"/>
    </row>
    <row r="544" spans="1:8">
      <c r="A544" s="234"/>
      <c r="B544" s="235"/>
      <c r="C544" s="235"/>
      <c r="D544" s="235"/>
      <c r="E544" s="235"/>
      <c r="F544" s="235"/>
      <c r="G544" s="235"/>
      <c r="H544" s="235"/>
    </row>
    <row r="545" spans="1:8">
      <c r="A545" s="230"/>
      <c r="B545" s="231"/>
      <c r="C545" s="231"/>
      <c r="D545" s="231"/>
      <c r="E545" s="231"/>
      <c r="F545" s="231"/>
      <c r="G545" s="231"/>
      <c r="H545" s="231"/>
    </row>
    <row r="547" spans="1:8">
      <c r="A547" s="232"/>
      <c r="B547" s="233"/>
      <c r="C547" s="233"/>
      <c r="D547" s="233"/>
      <c r="E547" s="233"/>
      <c r="F547" s="233"/>
      <c r="G547" s="233"/>
      <c r="H547" s="233"/>
    </row>
    <row r="549" spans="1:8">
      <c r="A549" s="232"/>
      <c r="B549" s="233"/>
      <c r="C549" s="233"/>
      <c r="D549" s="233"/>
      <c r="E549" s="233"/>
      <c r="F549" s="233"/>
      <c r="G549" s="233"/>
      <c r="H549" s="233"/>
    </row>
    <row r="551" spans="1:8">
      <c r="A551" s="234"/>
      <c r="B551" s="235"/>
      <c r="C551" s="235"/>
      <c r="D551" s="235"/>
      <c r="E551" s="235"/>
      <c r="F551" s="235"/>
      <c r="G551" s="235"/>
      <c r="H551" s="235"/>
    </row>
    <row r="552" spans="1:8">
      <c r="A552" s="230"/>
      <c r="B552" s="231"/>
      <c r="C552" s="231"/>
      <c r="D552" s="231"/>
      <c r="E552" s="231"/>
      <c r="F552" s="231"/>
      <c r="G552" s="231"/>
      <c r="H552" s="231"/>
    </row>
    <row r="554" spans="1:8">
      <c r="A554" s="232"/>
      <c r="B554" s="233"/>
      <c r="C554" s="233"/>
      <c r="D554" s="233"/>
      <c r="E554" s="233"/>
      <c r="F554" s="233"/>
      <c r="G554" s="233"/>
      <c r="H554" s="233"/>
    </row>
    <row r="556" spans="1:8">
      <c r="A556" s="232"/>
      <c r="B556" s="233"/>
      <c r="C556" s="233"/>
      <c r="D556" s="233"/>
      <c r="E556" s="233"/>
      <c r="F556" s="233"/>
      <c r="G556" s="233"/>
      <c r="H556" s="233"/>
    </row>
    <row r="558" spans="1:8">
      <c r="A558" s="234"/>
      <c r="B558" s="235"/>
      <c r="C558" s="235"/>
      <c r="D558" s="235"/>
      <c r="E558" s="235"/>
      <c r="F558" s="235"/>
      <c r="G558" s="235"/>
      <c r="H558" s="235"/>
    </row>
    <row r="559" spans="1:8">
      <c r="A559" s="230"/>
      <c r="B559" s="231"/>
      <c r="C559" s="231"/>
      <c r="D559" s="231"/>
      <c r="E559" s="231"/>
      <c r="F559" s="231"/>
      <c r="G559" s="231"/>
      <c r="H559" s="231"/>
    </row>
    <row r="561" spans="1:8">
      <c r="A561" s="232"/>
      <c r="B561" s="233"/>
      <c r="C561" s="233"/>
      <c r="D561" s="233"/>
      <c r="E561" s="233"/>
      <c r="F561" s="233"/>
      <c r="G561" s="233"/>
      <c r="H561" s="233"/>
    </row>
    <row r="563" spans="1:8">
      <c r="A563" s="232"/>
      <c r="B563" s="233"/>
      <c r="C563" s="233"/>
      <c r="D563" s="233"/>
      <c r="E563" s="233"/>
      <c r="F563" s="233"/>
      <c r="G563" s="233"/>
      <c r="H563" s="233"/>
    </row>
    <row r="565" spans="1:8">
      <c r="A565" s="234"/>
      <c r="B565" s="235"/>
      <c r="C565" s="235"/>
      <c r="D565" s="235"/>
      <c r="E565" s="235"/>
      <c r="F565" s="235"/>
      <c r="G565" s="235"/>
      <c r="H565" s="235"/>
    </row>
    <row r="566" spans="1:8">
      <c r="A566" s="230"/>
      <c r="B566" s="231"/>
      <c r="C566" s="231"/>
      <c r="D566" s="231"/>
      <c r="E566" s="231"/>
      <c r="F566" s="231"/>
      <c r="G566" s="231"/>
      <c r="H566" s="231"/>
    </row>
    <row r="568" spans="1:8">
      <c r="A568" s="232"/>
      <c r="B568" s="233"/>
      <c r="C568" s="233"/>
      <c r="D568" s="233"/>
      <c r="E568" s="233"/>
      <c r="F568" s="233"/>
      <c r="G568" s="233"/>
      <c r="H568" s="233"/>
    </row>
    <row r="570" spans="1:8">
      <c r="A570" s="232"/>
      <c r="B570" s="233"/>
      <c r="C570" s="233"/>
      <c r="D570" s="233"/>
      <c r="E570" s="233"/>
      <c r="F570" s="233"/>
      <c r="G570" s="233"/>
      <c r="H570" s="233"/>
    </row>
    <row r="572" spans="1:8">
      <c r="A572" s="234"/>
      <c r="B572" s="235"/>
      <c r="C572" s="235"/>
      <c r="D572" s="235"/>
      <c r="E572" s="235"/>
      <c r="F572" s="235"/>
      <c r="G572" s="235"/>
      <c r="H572" s="235"/>
    </row>
    <row r="573" spans="1:8">
      <c r="A573" s="230"/>
      <c r="B573" s="231"/>
      <c r="C573" s="231"/>
      <c r="D573" s="231"/>
      <c r="E573" s="231"/>
      <c r="F573" s="231"/>
      <c r="G573" s="231"/>
      <c r="H573" s="231"/>
    </row>
    <row r="575" spans="1:8">
      <c r="A575" s="232"/>
      <c r="B575" s="233"/>
      <c r="C575" s="233"/>
      <c r="D575" s="233"/>
      <c r="E575" s="233"/>
      <c r="F575" s="233"/>
      <c r="G575" s="233"/>
      <c r="H575" s="233"/>
    </row>
    <row r="577" spans="1:8">
      <c r="A577" s="232"/>
      <c r="B577" s="233"/>
      <c r="C577" s="233"/>
      <c r="D577" s="233"/>
      <c r="E577" s="233"/>
      <c r="F577" s="233"/>
      <c r="G577" s="233"/>
      <c r="H577" s="233"/>
    </row>
    <row r="579" spans="1:8">
      <c r="A579" s="234"/>
      <c r="B579" s="235"/>
      <c r="C579" s="235"/>
      <c r="D579" s="235"/>
      <c r="E579" s="235"/>
      <c r="F579" s="235"/>
      <c r="G579" s="235"/>
      <c r="H579" s="235"/>
    </row>
    <row r="580" spans="1:8">
      <c r="A580" s="230"/>
      <c r="B580" s="231"/>
      <c r="C580" s="231"/>
      <c r="D580" s="231"/>
      <c r="E580" s="231"/>
      <c r="F580" s="231"/>
      <c r="G580" s="231"/>
      <c r="H580" s="231"/>
    </row>
    <row r="582" spans="1:8">
      <c r="A582" s="232"/>
      <c r="B582" s="233"/>
      <c r="C582" s="233"/>
      <c r="D582" s="233"/>
      <c r="E582" s="233"/>
      <c r="F582" s="233"/>
      <c r="G582" s="233"/>
      <c r="H582" s="233"/>
    </row>
    <row r="584" spans="1:8">
      <c r="A584" s="232"/>
      <c r="B584" s="233"/>
      <c r="C584" s="233"/>
      <c r="D584" s="233"/>
      <c r="E584" s="233"/>
      <c r="F584" s="233"/>
      <c r="G584" s="233"/>
      <c r="H584" s="233"/>
    </row>
    <row r="586" spans="1:8">
      <c r="A586" s="234"/>
      <c r="B586" s="235"/>
      <c r="C586" s="235"/>
      <c r="D586" s="235"/>
      <c r="E586" s="235"/>
      <c r="F586" s="235"/>
      <c r="G586" s="235"/>
      <c r="H586" s="235"/>
    </row>
    <row r="587" spans="1:8">
      <c r="A587" s="230"/>
      <c r="B587" s="231"/>
      <c r="C587" s="231"/>
      <c r="D587" s="231"/>
      <c r="E587" s="231"/>
      <c r="F587" s="231"/>
      <c r="G587" s="231"/>
      <c r="H587" s="231"/>
    </row>
    <row r="589" spans="1:8">
      <c r="A589" s="232"/>
      <c r="B589" s="233"/>
      <c r="C589" s="233"/>
      <c r="D589" s="233"/>
      <c r="E589" s="233"/>
      <c r="F589" s="233"/>
      <c r="G589" s="233"/>
      <c r="H589" s="233"/>
    </row>
    <row r="591" spans="1:8">
      <c r="A591" s="232"/>
      <c r="B591" s="233"/>
      <c r="C591" s="233"/>
      <c r="D591" s="233"/>
      <c r="E591" s="233"/>
      <c r="F591" s="233"/>
      <c r="G591" s="233"/>
      <c r="H591" s="233"/>
    </row>
    <row r="592" spans="1:8">
      <c r="A592" s="232"/>
      <c r="B592" s="233"/>
      <c r="C592" s="233"/>
      <c r="D592" s="233"/>
      <c r="E592" s="233"/>
      <c r="F592" s="233"/>
      <c r="G592" s="233"/>
      <c r="H592" s="233"/>
    </row>
    <row r="593" spans="1:8">
      <c r="A593" s="238"/>
      <c r="B593" s="236"/>
      <c r="C593" s="236"/>
      <c r="D593" s="236"/>
      <c r="E593" s="236"/>
      <c r="F593" s="236"/>
      <c r="G593" s="236"/>
      <c r="H593" s="236"/>
    </row>
    <row r="594" spans="1:8">
      <c r="A594" s="230"/>
      <c r="B594" s="231"/>
      <c r="C594" s="231"/>
      <c r="D594" s="231"/>
      <c r="E594" s="231"/>
      <c r="F594" s="231"/>
      <c r="G594" s="231"/>
      <c r="H594" s="231"/>
    </row>
    <row r="596" spans="1:8">
      <c r="A596" s="232"/>
      <c r="B596" s="238"/>
      <c r="C596" s="238"/>
      <c r="D596" s="238"/>
      <c r="E596" s="238"/>
      <c r="F596" s="238"/>
      <c r="G596" s="238"/>
      <c r="H596" s="238"/>
    </row>
    <row r="598" spans="1:8">
      <c r="A598" s="232"/>
      <c r="B598" s="238"/>
      <c r="C598" s="238"/>
      <c r="D598" s="238"/>
      <c r="E598" s="238"/>
      <c r="F598" s="238"/>
      <c r="G598" s="238"/>
      <c r="H598" s="238"/>
    </row>
    <row r="600" spans="1:8">
      <c r="A600" s="234"/>
      <c r="B600" s="235"/>
      <c r="C600" s="235"/>
      <c r="D600" s="235"/>
      <c r="E600" s="235"/>
      <c r="F600" s="235"/>
      <c r="G600" s="235"/>
      <c r="H600" s="235"/>
    </row>
    <row r="601" spans="1:8">
      <c r="A601" s="230"/>
      <c r="B601" s="231"/>
      <c r="C601" s="231"/>
      <c r="D601" s="231"/>
      <c r="E601" s="231"/>
      <c r="F601" s="231"/>
      <c r="G601" s="231"/>
      <c r="H601" s="231"/>
    </row>
    <row r="603" spans="1:8">
      <c r="A603" s="232"/>
      <c r="B603" s="233"/>
      <c r="C603" s="233"/>
      <c r="D603" s="233"/>
      <c r="E603" s="233"/>
      <c r="F603" s="233"/>
      <c r="G603" s="233"/>
      <c r="H603" s="233"/>
    </row>
    <row r="605" spans="1:8">
      <c r="A605" s="232"/>
      <c r="B605" s="233"/>
      <c r="C605" s="233"/>
      <c r="D605" s="233"/>
      <c r="E605" s="233"/>
      <c r="F605" s="233"/>
      <c r="G605" s="233"/>
      <c r="H605" s="233"/>
    </row>
    <row r="607" spans="1:8">
      <c r="A607" s="234"/>
      <c r="B607" s="235"/>
      <c r="C607" s="235"/>
      <c r="D607" s="235"/>
      <c r="E607" s="235"/>
      <c r="F607" s="235"/>
      <c r="G607" s="235"/>
      <c r="H607" s="235"/>
    </row>
    <row r="608" spans="1:8">
      <c r="A608" s="224"/>
      <c r="B608" s="225"/>
      <c r="C608" s="225"/>
      <c r="D608" s="225"/>
      <c r="E608" s="225"/>
      <c r="F608" s="225"/>
      <c r="G608" s="225"/>
      <c r="H608" s="225"/>
    </row>
    <row r="610" spans="1:8">
      <c r="A610" s="226"/>
      <c r="B610" s="227"/>
      <c r="C610" s="227"/>
      <c r="D610" s="227"/>
      <c r="E610" s="227"/>
      <c r="F610" s="227"/>
      <c r="G610" s="227"/>
      <c r="H610" s="227"/>
    </row>
    <row r="612" spans="1:8">
      <c r="A612" s="226"/>
      <c r="B612" s="227"/>
      <c r="C612" s="227"/>
      <c r="D612" s="227"/>
      <c r="E612" s="227"/>
      <c r="F612" s="227"/>
      <c r="G612" s="227"/>
      <c r="H612" s="227"/>
    </row>
    <row r="614" spans="1:8">
      <c r="A614" s="228"/>
      <c r="B614" s="229"/>
      <c r="C614" s="229"/>
      <c r="D614" s="229"/>
      <c r="E614" s="229"/>
      <c r="F614" s="229"/>
      <c r="G614" s="229"/>
      <c r="H614" s="229"/>
    </row>
    <row r="615" spans="1:8">
      <c r="A615" s="224"/>
      <c r="B615" s="225"/>
      <c r="C615" s="225"/>
      <c r="D615" s="225"/>
      <c r="E615" s="225"/>
      <c r="F615" s="225"/>
      <c r="G615" s="225"/>
      <c r="H615" s="225"/>
    </row>
    <row r="617" spans="1:8">
      <c r="A617" s="226"/>
      <c r="B617" s="227"/>
      <c r="C617" s="227"/>
      <c r="D617" s="227"/>
      <c r="E617" s="227"/>
      <c r="F617" s="227"/>
      <c r="G617" s="227"/>
      <c r="H617" s="227"/>
    </row>
    <row r="619" spans="1:8">
      <c r="A619" s="226"/>
      <c r="B619" s="227"/>
      <c r="C619" s="227"/>
      <c r="D619" s="227"/>
      <c r="E619" s="227"/>
      <c r="F619" s="227"/>
      <c r="G619" s="227"/>
      <c r="H619" s="227"/>
    </row>
    <row r="621" spans="1:8">
      <c r="A621" s="228"/>
      <c r="B621" s="229"/>
      <c r="C621" s="229"/>
      <c r="D621" s="229"/>
      <c r="E621" s="229"/>
      <c r="F621" s="229"/>
      <c r="G621" s="229"/>
      <c r="H621" s="229"/>
    </row>
    <row r="622" spans="1:8">
      <c r="A622" s="224"/>
      <c r="B622" s="225"/>
      <c r="C622" s="225"/>
      <c r="D622" s="225"/>
      <c r="E622" s="225"/>
      <c r="F622" s="225"/>
      <c r="G622" s="225"/>
      <c r="H622" s="225"/>
    </row>
    <row r="624" spans="1:8">
      <c r="A624" s="226"/>
      <c r="B624" s="227"/>
      <c r="C624" s="227"/>
      <c r="D624" s="227"/>
      <c r="E624" s="227"/>
      <c r="F624" s="227"/>
      <c r="G624" s="227"/>
      <c r="H624" s="227"/>
    </row>
    <row r="626" spans="1:8">
      <c r="A626" s="226"/>
      <c r="B626" s="227"/>
      <c r="C626" s="227"/>
      <c r="D626" s="227"/>
      <c r="E626" s="227"/>
      <c r="F626" s="227"/>
      <c r="G626" s="227"/>
      <c r="H626" s="227"/>
    </row>
    <row r="628" spans="1:8">
      <c r="A628" s="226"/>
      <c r="B628" s="227"/>
      <c r="C628" s="227"/>
      <c r="D628" s="227"/>
      <c r="E628" s="227"/>
      <c r="F628" s="227"/>
      <c r="G628" s="227"/>
      <c r="H628" s="227"/>
    </row>
    <row r="630" spans="1:8">
      <c r="A630" s="232"/>
      <c r="B630" s="233"/>
      <c r="C630" s="233"/>
      <c r="D630" s="233"/>
      <c r="E630" s="233"/>
      <c r="F630" s="233"/>
      <c r="G630" s="233"/>
      <c r="H630" s="233"/>
    </row>
    <row r="633" spans="1:8">
      <c r="A633" s="234"/>
      <c r="B633" s="233"/>
      <c r="C633" s="233"/>
      <c r="D633" s="233"/>
      <c r="E633" s="233"/>
      <c r="F633" s="233"/>
      <c r="G633" s="233"/>
      <c r="H633" s="233"/>
    </row>
    <row r="635" spans="1:8">
      <c r="A635" s="234"/>
      <c r="B635" s="233"/>
      <c r="C635" s="233"/>
      <c r="D635" s="233"/>
      <c r="E635" s="233"/>
      <c r="F635" s="233"/>
      <c r="G635" s="233"/>
      <c r="H635" s="233"/>
    </row>
    <row r="637" spans="1:8">
      <c r="A637" s="234"/>
      <c r="B637" s="235"/>
      <c r="C637" s="235"/>
      <c r="D637" s="235"/>
      <c r="E637" s="235"/>
      <c r="F637" s="235"/>
      <c r="G637" s="235"/>
      <c r="H637" s="235"/>
    </row>
    <row r="638" spans="1:8">
      <c r="A638" s="230"/>
      <c r="B638" s="231"/>
      <c r="C638" s="231"/>
      <c r="D638" s="231"/>
      <c r="E638" s="231"/>
      <c r="F638" s="231"/>
      <c r="G638" s="231"/>
      <c r="H638" s="231"/>
    </row>
    <row r="640" spans="1:8">
      <c r="A640" s="232"/>
      <c r="B640" s="233"/>
      <c r="C640" s="233"/>
      <c r="D640" s="233"/>
      <c r="E640" s="233"/>
      <c r="F640" s="233"/>
      <c r="G640" s="233"/>
      <c r="H640" s="233"/>
    </row>
    <row r="642" spans="1:8">
      <c r="A642" s="234"/>
      <c r="B642" s="235"/>
      <c r="C642" s="235"/>
      <c r="D642" s="235"/>
      <c r="E642" s="235"/>
      <c r="F642" s="235"/>
      <c r="G642" s="235"/>
      <c r="H642" s="235"/>
    </row>
    <row r="643" spans="1:8">
      <c r="A643" s="230"/>
      <c r="B643" s="231"/>
      <c r="C643" s="231"/>
      <c r="D643" s="231"/>
      <c r="E643" s="231"/>
      <c r="F643" s="231"/>
      <c r="G643" s="231"/>
      <c r="H643" s="231"/>
    </row>
    <row r="645" spans="1:8">
      <c r="A645" s="232"/>
      <c r="B645" s="233"/>
      <c r="C645" s="233"/>
      <c r="D645" s="233"/>
      <c r="E645" s="233"/>
      <c r="F645" s="233"/>
      <c r="G645" s="233"/>
      <c r="H645" s="233"/>
    </row>
    <row r="647" spans="1:8">
      <c r="A647" s="232"/>
      <c r="B647" s="233"/>
      <c r="C647" s="233"/>
      <c r="D647" s="233"/>
      <c r="E647" s="233"/>
      <c r="F647" s="233"/>
      <c r="G647" s="233"/>
      <c r="H647" s="233"/>
    </row>
    <row r="649" spans="1:8">
      <c r="A649" s="232"/>
      <c r="B649" s="233"/>
      <c r="C649" s="233"/>
      <c r="D649" s="233"/>
      <c r="E649" s="233"/>
      <c r="F649" s="233"/>
      <c r="G649" s="233"/>
      <c r="H649" s="233"/>
    </row>
    <row r="652" spans="1:8">
      <c r="A652" s="234"/>
      <c r="B652" s="233"/>
      <c r="C652" s="233"/>
      <c r="D652" s="233"/>
      <c r="E652" s="233"/>
      <c r="F652" s="233"/>
      <c r="G652" s="233"/>
      <c r="H652" s="233"/>
    </row>
    <row r="654" spans="1:8">
      <c r="A654" s="238"/>
      <c r="B654" s="238"/>
      <c r="C654" s="238"/>
      <c r="D654" s="238"/>
      <c r="E654" s="238"/>
      <c r="F654" s="238"/>
      <c r="G654" s="238"/>
      <c r="H654" s="238"/>
    </row>
    <row r="656" spans="1:8">
      <c r="A656" s="238"/>
      <c r="B656" s="236"/>
      <c r="C656" s="236"/>
      <c r="D656" s="236"/>
      <c r="E656" s="236"/>
      <c r="F656" s="236"/>
      <c r="G656" s="236"/>
      <c r="H656" s="236"/>
    </row>
    <row r="657" spans="1:8">
      <c r="A657" s="237"/>
      <c r="B657" s="231"/>
      <c r="C657" s="231"/>
      <c r="D657" s="231"/>
      <c r="E657" s="231"/>
      <c r="F657" s="231"/>
      <c r="G657" s="231"/>
      <c r="H657" s="231"/>
    </row>
    <row r="658" spans="1:8">
      <c r="A658" s="230"/>
      <c r="B658" s="231"/>
      <c r="C658" s="231"/>
      <c r="D658" s="231"/>
      <c r="E658" s="231"/>
      <c r="F658" s="231"/>
      <c r="G658" s="231"/>
      <c r="H658" s="231"/>
    </row>
    <row r="659" spans="1:8">
      <c r="A659" s="232"/>
      <c r="B659" s="233"/>
      <c r="C659" s="233"/>
      <c r="D659" s="233"/>
      <c r="E659" s="233"/>
      <c r="F659" s="233"/>
      <c r="G659" s="233"/>
      <c r="H659" s="233"/>
    </row>
    <row r="660" spans="1:8">
      <c r="A660" s="230"/>
      <c r="B660" s="231"/>
      <c r="C660" s="231"/>
      <c r="D660" s="231"/>
      <c r="E660" s="231"/>
      <c r="F660" s="231"/>
      <c r="G660" s="231"/>
      <c r="H660" s="231"/>
    </row>
    <row r="661" spans="1:8">
      <c r="A661" s="238"/>
      <c r="B661" s="236"/>
      <c r="C661" s="236"/>
      <c r="D661" s="236"/>
      <c r="E661" s="236"/>
      <c r="F661" s="236"/>
      <c r="G661" s="236"/>
      <c r="H661" s="236"/>
    </row>
    <row r="662" spans="1:8">
      <c r="A662" s="237"/>
      <c r="B662" s="237"/>
      <c r="C662" s="237"/>
      <c r="D662" s="237"/>
      <c r="E662" s="237"/>
      <c r="F662" s="237"/>
      <c r="G662" s="237"/>
      <c r="H662" s="237"/>
    </row>
    <row r="663" spans="1:8">
      <c r="A663" s="237"/>
      <c r="B663" s="237"/>
      <c r="C663" s="237"/>
      <c r="D663" s="237"/>
      <c r="E663" s="237"/>
      <c r="F663" s="237"/>
      <c r="G663" s="237"/>
      <c r="H663" s="237"/>
    </row>
    <row r="664" spans="1:8">
      <c r="A664" s="232"/>
      <c r="B664" s="233"/>
      <c r="C664" s="233"/>
      <c r="D664" s="233"/>
      <c r="E664" s="233"/>
      <c r="F664" s="233"/>
      <c r="G664" s="233"/>
      <c r="H664" s="233"/>
    </row>
    <row r="666" spans="1:8">
      <c r="A666" s="241"/>
    </row>
    <row r="667" spans="1:8">
      <c r="A667" s="239"/>
    </row>
    <row r="668" spans="1:8">
      <c r="A668" s="142"/>
      <c r="B668" s="143"/>
      <c r="C668" s="143"/>
      <c r="D668" s="143"/>
      <c r="E668" s="143"/>
      <c r="F668" s="143"/>
      <c r="G668" s="143"/>
      <c r="H668" s="143"/>
    </row>
    <row r="669" spans="1:8">
      <c r="B669" s="134"/>
      <c r="C669" s="134"/>
      <c r="D669" s="134"/>
      <c r="E669" s="134"/>
      <c r="F669" s="134"/>
      <c r="G669" s="134"/>
      <c r="H669" s="134"/>
    </row>
    <row r="670" spans="1:8">
      <c r="A670" s="226"/>
      <c r="B670" s="239"/>
      <c r="C670" s="239"/>
      <c r="D670" s="239"/>
      <c r="E670" s="239"/>
      <c r="F670" s="239"/>
      <c r="G670" s="239"/>
      <c r="H670" s="239"/>
    </row>
    <row r="671" spans="1:8">
      <c r="A671" s="241"/>
    </row>
    <row r="672" spans="1:8">
      <c r="A672" s="239"/>
    </row>
    <row r="673" spans="1:8">
      <c r="A673" s="145"/>
      <c r="B673" s="134"/>
      <c r="C673" s="134"/>
      <c r="D673" s="134"/>
      <c r="E673" s="134"/>
      <c r="F673" s="134"/>
      <c r="G673" s="134"/>
      <c r="H673" s="134"/>
    </row>
    <row r="674" spans="1:8">
      <c r="A674" s="145"/>
      <c r="B674" s="134"/>
      <c r="C674" s="134"/>
      <c r="D674" s="134"/>
      <c r="E674" s="134"/>
      <c r="F674" s="134"/>
      <c r="G674" s="134"/>
      <c r="H674" s="134"/>
    </row>
    <row r="675" spans="1:8">
      <c r="A675" s="226"/>
      <c r="B675" s="239"/>
      <c r="C675" s="239"/>
      <c r="D675" s="239"/>
      <c r="E675" s="239"/>
      <c r="F675" s="239"/>
      <c r="G675" s="239"/>
      <c r="H675" s="239"/>
    </row>
    <row r="676" spans="1:8">
      <c r="A676" s="241"/>
    </row>
    <row r="677" spans="1:8">
      <c r="A677" s="239"/>
    </row>
    <row r="678" spans="1:8">
      <c r="A678" s="145"/>
      <c r="B678" s="134"/>
      <c r="C678" s="134"/>
      <c r="D678" s="134"/>
      <c r="E678" s="134"/>
      <c r="F678" s="134"/>
      <c r="G678" s="134"/>
      <c r="H678" s="134"/>
    </row>
    <row r="679" spans="1:8">
      <c r="A679" s="145"/>
      <c r="B679" s="134"/>
      <c r="C679" s="134"/>
      <c r="D679" s="134"/>
      <c r="E679" s="134"/>
      <c r="F679" s="134"/>
      <c r="G679" s="134"/>
      <c r="H679" s="134"/>
    </row>
    <row r="680" spans="1:8">
      <c r="A680" s="226"/>
      <c r="B680" s="239"/>
      <c r="C680" s="239"/>
      <c r="D680" s="239"/>
      <c r="E680" s="239"/>
      <c r="F680" s="239"/>
      <c r="G680" s="239"/>
      <c r="H680" s="239"/>
    </row>
    <row r="681" spans="1:8">
      <c r="A681" s="241"/>
    </row>
    <row r="682" spans="1:8">
      <c r="A682" s="239"/>
    </row>
    <row r="683" spans="1:8">
      <c r="A683" s="145"/>
      <c r="B683" s="134"/>
      <c r="C683" s="134"/>
      <c r="D683" s="134"/>
      <c r="E683" s="134"/>
      <c r="F683" s="134"/>
      <c r="G683" s="134"/>
      <c r="H683" s="134"/>
    </row>
    <row r="684" spans="1:8">
      <c r="A684" s="239"/>
    </row>
    <row r="685" spans="1:8">
      <c r="A685" s="226"/>
      <c r="B685" s="239"/>
      <c r="C685" s="239"/>
      <c r="D685" s="239"/>
      <c r="E685" s="239"/>
      <c r="F685" s="239"/>
      <c r="G685" s="239"/>
      <c r="H685" s="239"/>
    </row>
    <row r="686" spans="1:8">
      <c r="A686" s="239"/>
    </row>
    <row r="687" spans="1:8">
      <c r="A687" s="239"/>
    </row>
    <row r="688" spans="1:8">
      <c r="A688" s="145"/>
      <c r="B688" s="134"/>
      <c r="C688" s="134"/>
      <c r="D688" s="134"/>
      <c r="E688" s="134"/>
      <c r="F688" s="134"/>
      <c r="G688" s="134"/>
      <c r="H688" s="134"/>
    </row>
    <row r="689" spans="1:8">
      <c r="A689" s="239"/>
    </row>
    <row r="690" spans="1:8">
      <c r="A690" s="239"/>
    </row>
    <row r="691" spans="1:8">
      <c r="A691" s="145"/>
      <c r="B691" s="134"/>
      <c r="C691" s="134"/>
      <c r="D691" s="134"/>
      <c r="E691" s="134"/>
      <c r="F691" s="134"/>
      <c r="G691" s="134"/>
      <c r="H691" s="134"/>
    </row>
    <row r="692" spans="1:8">
      <c r="A692" s="239"/>
    </row>
    <row r="693" spans="1:8">
      <c r="A693" s="239"/>
    </row>
    <row r="694" spans="1:8">
      <c r="A694" s="145"/>
      <c r="B694" s="134"/>
      <c r="C694" s="134"/>
      <c r="D694" s="134"/>
      <c r="E694" s="134"/>
      <c r="F694" s="134"/>
      <c r="G694" s="134"/>
      <c r="H694" s="134"/>
    </row>
    <row r="695" spans="1:8">
      <c r="A695" s="145"/>
      <c r="B695" s="134"/>
      <c r="C695" s="134"/>
      <c r="D695" s="134"/>
      <c r="E695" s="134"/>
      <c r="F695" s="134"/>
      <c r="G695" s="134"/>
      <c r="H695" s="134"/>
    </row>
    <row r="696" spans="1:8">
      <c r="A696" s="145"/>
      <c r="B696" s="134"/>
      <c r="C696" s="134"/>
      <c r="D696" s="134"/>
      <c r="E696" s="134"/>
      <c r="F696" s="134"/>
      <c r="G696" s="134"/>
      <c r="H696" s="134"/>
    </row>
    <row r="697" spans="1:8">
      <c r="A697" s="239"/>
    </row>
    <row r="698" spans="1:8">
      <c r="A698" s="239"/>
    </row>
    <row r="699" spans="1:8">
      <c r="A699" s="145"/>
      <c r="B699" s="146"/>
      <c r="C699" s="146"/>
      <c r="D699" s="146"/>
      <c r="E699" s="146"/>
      <c r="F699" s="146"/>
      <c r="G699" s="146"/>
      <c r="H699" s="146"/>
    </row>
    <row r="700" spans="1:8">
      <c r="A700" s="239"/>
    </row>
    <row r="701" spans="1:8">
      <c r="A701" s="239"/>
    </row>
    <row r="702" spans="1:8">
      <c r="A702" s="145"/>
      <c r="B702" s="134"/>
      <c r="C702" s="134"/>
      <c r="D702" s="134"/>
      <c r="E702" s="134"/>
      <c r="F702" s="134"/>
      <c r="G702" s="134"/>
      <c r="H702" s="134"/>
    </row>
    <row r="703" spans="1:8">
      <c r="A703" s="239"/>
    </row>
    <row r="704" spans="1:8">
      <c r="A704" s="239"/>
    </row>
    <row r="705" spans="1:8">
      <c r="A705" s="145"/>
      <c r="B705" s="134"/>
      <c r="C705" s="134"/>
      <c r="D705" s="134"/>
      <c r="E705" s="134"/>
      <c r="F705" s="134"/>
      <c r="G705" s="134"/>
      <c r="H705" s="134"/>
    </row>
    <row r="706" spans="1:8">
      <c r="A706" s="239"/>
    </row>
    <row r="707" spans="1:8">
      <c r="A707" s="239"/>
    </row>
    <row r="708" spans="1:8">
      <c r="A708" s="145"/>
      <c r="B708" s="134"/>
      <c r="C708" s="134"/>
      <c r="D708" s="134"/>
      <c r="E708" s="134"/>
      <c r="F708" s="134"/>
      <c r="G708" s="134"/>
      <c r="H708" s="134"/>
    </row>
    <row r="709" spans="1:8">
      <c r="A709" s="239"/>
    </row>
    <row r="710" spans="1:8">
      <c r="A710" s="239"/>
    </row>
    <row r="711" spans="1:8">
      <c r="A711" s="145"/>
      <c r="B711" s="134"/>
      <c r="C711" s="134"/>
      <c r="D711" s="134"/>
      <c r="E711" s="134"/>
      <c r="F711" s="134"/>
      <c r="G711" s="134"/>
      <c r="H711" s="134"/>
    </row>
    <row r="712" spans="1:8">
      <c r="A712" s="239"/>
    </row>
    <row r="713" spans="1:8">
      <c r="A713" s="239"/>
    </row>
    <row r="714" spans="1:8">
      <c r="A714" s="145"/>
      <c r="B714" s="134"/>
      <c r="C714" s="134"/>
      <c r="D714" s="134"/>
      <c r="E714" s="134"/>
      <c r="F714" s="134"/>
      <c r="G714" s="134"/>
      <c r="H714" s="134"/>
    </row>
    <row r="715" spans="1:8">
      <c r="A715" s="239"/>
    </row>
    <row r="716" spans="1:8">
      <c r="A716" s="239"/>
    </row>
    <row r="717" spans="1:8">
      <c r="A717" s="145"/>
      <c r="B717" s="134"/>
      <c r="C717" s="134"/>
      <c r="D717" s="134"/>
      <c r="E717" s="134"/>
      <c r="F717" s="134"/>
      <c r="G717" s="134"/>
      <c r="H717" s="134"/>
    </row>
    <row r="718" spans="1:8">
      <c r="A718" s="239"/>
    </row>
    <row r="719" spans="1:8">
      <c r="A719" s="239"/>
    </row>
    <row r="720" spans="1:8">
      <c r="A720" s="145"/>
      <c r="B720" s="134"/>
      <c r="C720" s="134"/>
      <c r="D720" s="134"/>
      <c r="E720" s="134"/>
      <c r="F720" s="134"/>
      <c r="G720" s="134"/>
      <c r="H720" s="134"/>
    </row>
    <row r="721" spans="1:8">
      <c r="A721" s="239"/>
    </row>
    <row r="722" spans="1:8">
      <c r="A722" s="239"/>
    </row>
    <row r="723" spans="1:8">
      <c r="A723" s="145"/>
      <c r="B723" s="134"/>
      <c r="C723" s="134"/>
      <c r="D723" s="134"/>
      <c r="E723" s="134"/>
      <c r="F723" s="134"/>
      <c r="G723" s="134"/>
      <c r="H723" s="134"/>
    </row>
    <row r="724" spans="1:8">
      <c r="A724" s="239"/>
    </row>
    <row r="725" spans="1:8">
      <c r="A725" s="239"/>
    </row>
    <row r="726" spans="1:8">
      <c r="A726" s="145"/>
      <c r="B726" s="134"/>
      <c r="C726" s="134"/>
      <c r="D726" s="134"/>
      <c r="E726" s="134"/>
      <c r="F726" s="134"/>
      <c r="G726" s="134"/>
      <c r="H726" s="134"/>
    </row>
    <row r="727" spans="1:8">
      <c r="B727" s="134"/>
      <c r="C727" s="134"/>
      <c r="D727" s="134"/>
      <c r="E727" s="134"/>
      <c r="F727" s="134"/>
      <c r="G727" s="134"/>
      <c r="H727" s="134"/>
    </row>
    <row r="728" spans="1:8">
      <c r="A728" s="239"/>
    </row>
    <row r="729" spans="1:8">
      <c r="A729" s="145"/>
      <c r="B729" s="134"/>
      <c r="C729" s="134"/>
      <c r="D729" s="134"/>
      <c r="E729" s="134"/>
      <c r="F729" s="134"/>
      <c r="G729" s="134"/>
      <c r="H729" s="134"/>
    </row>
    <row r="730" spans="1:8">
      <c r="A730" s="145"/>
      <c r="B730" s="134"/>
      <c r="C730" s="134"/>
      <c r="D730" s="134"/>
      <c r="E730" s="134"/>
      <c r="F730" s="134"/>
      <c r="G730" s="134"/>
      <c r="H730" s="134"/>
    </row>
    <row r="731" spans="1:8">
      <c r="A731" s="239"/>
    </row>
    <row r="732" spans="1:8">
      <c r="A732" s="145"/>
      <c r="B732" s="134"/>
      <c r="C732" s="134"/>
      <c r="D732" s="134"/>
      <c r="E732" s="134"/>
      <c r="F732" s="134"/>
      <c r="G732" s="134"/>
      <c r="H732" s="134"/>
    </row>
    <row r="733" spans="1:8">
      <c r="A733" s="145"/>
      <c r="B733" s="134"/>
      <c r="C733" s="134"/>
      <c r="D733" s="134"/>
      <c r="E733" s="134"/>
      <c r="F733" s="134"/>
      <c r="G733" s="134"/>
      <c r="H733" s="134"/>
    </row>
    <row r="734" spans="1:8">
      <c r="A734" s="226"/>
      <c r="B734" s="239"/>
      <c r="C734" s="239"/>
      <c r="D734" s="239"/>
      <c r="E734" s="239"/>
      <c r="F734" s="239"/>
      <c r="G734" s="239"/>
      <c r="H734" s="239"/>
    </row>
    <row r="735" spans="1:8">
      <c r="A735" s="145"/>
      <c r="B735" s="134"/>
      <c r="C735" s="134"/>
      <c r="D735" s="134"/>
      <c r="E735" s="134"/>
      <c r="F735" s="134"/>
      <c r="G735" s="134"/>
      <c r="H735" s="134"/>
    </row>
    <row r="736" spans="1:8">
      <c r="A736" s="239"/>
    </row>
    <row r="737" spans="1:8">
      <c r="A737" s="239"/>
      <c r="B737" s="239"/>
      <c r="C737" s="239"/>
      <c r="D737" s="239"/>
      <c r="E737" s="239"/>
      <c r="F737" s="239"/>
      <c r="G737" s="239"/>
      <c r="H737" s="239"/>
    </row>
    <row r="738" spans="1:8">
      <c r="A738" s="239"/>
      <c r="B738" s="239"/>
      <c r="C738" s="239"/>
      <c r="D738" s="239"/>
      <c r="E738" s="239"/>
      <c r="F738" s="239"/>
      <c r="G738" s="239"/>
      <c r="H738" s="239"/>
    </row>
    <row r="739" spans="1:8">
      <c r="A739" s="239"/>
    </row>
    <row r="740" spans="1:8">
      <c r="A740" s="145"/>
      <c r="B740" s="134"/>
      <c r="C740" s="134"/>
      <c r="D740" s="134"/>
      <c r="E740" s="134"/>
      <c r="F740" s="134"/>
      <c r="G740" s="134"/>
      <c r="H740" s="134"/>
    </row>
    <row r="741" spans="1:8">
      <c r="A741" s="239"/>
      <c r="B741" s="239"/>
      <c r="C741" s="239"/>
      <c r="D741" s="239"/>
      <c r="E741" s="239"/>
      <c r="F741" s="239"/>
      <c r="G741" s="239"/>
      <c r="H741" s="239"/>
    </row>
    <row r="742" spans="1:8">
      <c r="A742" s="239"/>
    </row>
    <row r="743" spans="1:8">
      <c r="A743" s="145"/>
      <c r="B743" s="134"/>
      <c r="C743" s="134"/>
      <c r="D743" s="134"/>
      <c r="E743" s="134"/>
      <c r="F743" s="134"/>
      <c r="G743" s="134"/>
      <c r="H743" s="134"/>
    </row>
    <row r="744" spans="1:8">
      <c r="A744" s="239"/>
      <c r="B744" s="239"/>
      <c r="C744" s="239"/>
      <c r="D744" s="239"/>
      <c r="E744" s="239"/>
      <c r="F744" s="239"/>
      <c r="G744" s="239"/>
      <c r="H744" s="239"/>
    </row>
    <row r="745" spans="1:8">
      <c r="A745" s="239"/>
    </row>
    <row r="746" spans="1:8">
      <c r="A746" s="145"/>
      <c r="B746" s="134"/>
      <c r="C746" s="134"/>
      <c r="D746" s="134"/>
      <c r="E746" s="134"/>
      <c r="F746" s="134"/>
      <c r="G746" s="134"/>
      <c r="H746" s="134"/>
    </row>
    <row r="747" spans="1:8">
      <c r="A747" s="239"/>
      <c r="B747" s="239"/>
      <c r="C747" s="239"/>
      <c r="D747" s="239"/>
      <c r="E747" s="239"/>
      <c r="F747" s="239"/>
      <c r="G747" s="239"/>
      <c r="H747" s="239"/>
    </row>
    <row r="748" spans="1:8">
      <c r="A748" s="239"/>
    </row>
    <row r="749" spans="1:8">
      <c r="A749" s="145"/>
      <c r="B749" s="134"/>
      <c r="C749" s="134"/>
      <c r="D749" s="134"/>
      <c r="E749" s="134"/>
      <c r="F749" s="134"/>
      <c r="G749" s="134"/>
      <c r="H749" s="134"/>
    </row>
    <row r="750" spans="1:8">
      <c r="A750" s="239"/>
    </row>
    <row r="751" spans="1:8">
      <c r="A751" s="239"/>
    </row>
    <row r="752" spans="1:8">
      <c r="A752" s="145"/>
      <c r="B752" s="134"/>
      <c r="C752" s="134"/>
      <c r="D752" s="134"/>
      <c r="E752" s="134"/>
      <c r="F752" s="134"/>
      <c r="G752" s="134"/>
      <c r="H752" s="134"/>
    </row>
    <row r="753" spans="1:8">
      <c r="A753" s="239"/>
    </row>
    <row r="754" spans="1:8">
      <c r="A754" s="239"/>
    </row>
    <row r="755" spans="1:8">
      <c r="A755" s="145"/>
      <c r="B755" s="134"/>
      <c r="C755" s="134"/>
      <c r="D755" s="134"/>
      <c r="E755" s="134"/>
      <c r="F755" s="134"/>
      <c r="G755" s="134"/>
      <c r="H755" s="134"/>
    </row>
    <row r="756" spans="1:8">
      <c r="A756" s="239"/>
    </row>
    <row r="757" spans="1:8">
      <c r="A757" s="239"/>
      <c r="B757" s="145"/>
      <c r="C757" s="145"/>
      <c r="D757" s="145"/>
      <c r="E757" s="145"/>
      <c r="F757" s="145"/>
      <c r="G757" s="145"/>
      <c r="H757" s="145"/>
    </row>
    <row r="758" spans="1:8">
      <c r="A758" s="145"/>
      <c r="B758" s="134"/>
      <c r="C758" s="134"/>
      <c r="D758" s="134"/>
      <c r="E758" s="134"/>
      <c r="F758" s="134"/>
      <c r="G758" s="134"/>
      <c r="H758" s="134"/>
    </row>
    <row r="759" spans="1:8">
      <c r="A759" s="145"/>
      <c r="B759" s="134"/>
      <c r="C759" s="134"/>
      <c r="D759" s="134"/>
      <c r="E759" s="134"/>
      <c r="F759" s="134"/>
      <c r="G759" s="134"/>
      <c r="H759" s="134"/>
    </row>
    <row r="760" spans="1:8">
      <c r="A760" s="145"/>
      <c r="B760" s="134"/>
      <c r="C760" s="134"/>
      <c r="D760" s="134"/>
      <c r="E760" s="134"/>
      <c r="F760" s="134"/>
      <c r="G760" s="134"/>
      <c r="H760" s="134"/>
    </row>
    <row r="761" spans="1:8">
      <c r="A761" s="239"/>
    </row>
    <row r="762" spans="1:8">
      <c r="A762" s="239"/>
    </row>
    <row r="763" spans="1:8">
      <c r="A763" s="145"/>
      <c r="B763" s="134"/>
      <c r="C763" s="134"/>
      <c r="D763" s="134"/>
      <c r="E763" s="134"/>
      <c r="F763" s="134"/>
      <c r="G763" s="134"/>
      <c r="H763" s="134"/>
    </row>
    <row r="764" spans="1:8">
      <c r="A764" s="239"/>
    </row>
    <row r="765" spans="1:8">
      <c r="A765" s="239"/>
    </row>
    <row r="766" spans="1:8">
      <c r="A766" s="145"/>
      <c r="B766" s="134"/>
      <c r="C766" s="134"/>
      <c r="D766" s="134"/>
      <c r="E766" s="134"/>
      <c r="F766" s="134"/>
      <c r="G766" s="134"/>
      <c r="H766" s="134"/>
    </row>
    <row r="767" spans="1:8">
      <c r="A767" s="145"/>
      <c r="B767" s="134"/>
      <c r="C767" s="134"/>
      <c r="D767" s="134"/>
      <c r="E767" s="134"/>
      <c r="F767" s="134"/>
      <c r="G767" s="134"/>
      <c r="H767" s="134"/>
    </row>
    <row r="768" spans="1:8">
      <c r="A768" s="145"/>
      <c r="B768" s="134"/>
      <c r="C768" s="134"/>
      <c r="D768" s="134"/>
      <c r="E768" s="134"/>
      <c r="F768" s="134"/>
      <c r="G768" s="134"/>
      <c r="H768" s="134"/>
    </row>
    <row r="769" spans="1:8">
      <c r="A769" s="145"/>
      <c r="B769" s="134"/>
      <c r="C769" s="134"/>
      <c r="D769" s="134"/>
      <c r="E769" s="134"/>
      <c r="F769" s="134"/>
      <c r="G769" s="134"/>
      <c r="H769" s="134"/>
    </row>
    <row r="770" spans="1:8">
      <c r="A770" s="145"/>
      <c r="B770" s="134"/>
      <c r="C770" s="134"/>
      <c r="D770" s="134"/>
      <c r="E770" s="134"/>
      <c r="F770" s="134"/>
      <c r="G770" s="134"/>
      <c r="H770" s="134"/>
    </row>
    <row r="771" spans="1:8">
      <c r="A771" s="145"/>
      <c r="B771" s="134"/>
      <c r="C771" s="134"/>
      <c r="D771" s="134"/>
      <c r="E771" s="134"/>
      <c r="F771" s="134"/>
      <c r="G771" s="134"/>
      <c r="H771" s="134"/>
    </row>
    <row r="772" spans="1:8">
      <c r="A772" s="239"/>
    </row>
    <row r="773" spans="1:8">
      <c r="A773" s="239"/>
      <c r="B773" s="134"/>
      <c r="C773" s="134"/>
      <c r="D773" s="134"/>
      <c r="E773" s="134"/>
      <c r="F773" s="134"/>
      <c r="G773" s="134"/>
      <c r="H773" s="134"/>
    </row>
    <row r="774" spans="1:8">
      <c r="A774" s="240"/>
      <c r="B774" s="134"/>
      <c r="C774" s="134"/>
      <c r="D774" s="134"/>
      <c r="E774" s="134"/>
      <c r="F774" s="134"/>
      <c r="G774" s="134"/>
      <c r="H774" s="134"/>
    </row>
    <row r="775" spans="1:8">
      <c r="A775" s="145"/>
      <c r="B775" s="134"/>
      <c r="C775" s="134"/>
      <c r="D775" s="134"/>
      <c r="E775" s="134"/>
      <c r="F775" s="134"/>
      <c r="G775" s="134"/>
      <c r="H775" s="134"/>
    </row>
    <row r="776" spans="1:8">
      <c r="A776" s="145"/>
      <c r="B776" s="134"/>
      <c r="C776" s="134"/>
      <c r="D776" s="134"/>
      <c r="E776" s="134"/>
      <c r="F776" s="134"/>
      <c r="G776" s="134"/>
      <c r="H776" s="134"/>
    </row>
    <row r="777" spans="1:8">
      <c r="A777" s="145"/>
      <c r="B777" s="134"/>
      <c r="C777" s="134"/>
      <c r="D777" s="134"/>
      <c r="E777" s="134"/>
      <c r="F777" s="134"/>
      <c r="G777" s="134"/>
      <c r="H777" s="134"/>
    </row>
    <row r="778" spans="1:8">
      <c r="A778" s="145"/>
      <c r="B778" s="134"/>
      <c r="C778" s="134"/>
      <c r="D778" s="134"/>
      <c r="E778" s="134"/>
      <c r="F778" s="134"/>
      <c r="G778" s="134"/>
      <c r="H778" s="134"/>
    </row>
    <row r="779" spans="1:8">
      <c r="A779" s="145"/>
      <c r="B779" s="134"/>
      <c r="C779" s="134"/>
      <c r="D779" s="134"/>
      <c r="E779" s="134"/>
      <c r="F779" s="134"/>
      <c r="G779" s="134"/>
      <c r="H779" s="134"/>
    </row>
    <row r="780" spans="1:8">
      <c r="A780" s="239"/>
    </row>
    <row r="781" spans="1:8">
      <c r="A781" s="239"/>
    </row>
    <row r="782" spans="1:8">
      <c r="A782" s="145"/>
      <c r="B782" s="134"/>
      <c r="C782" s="134"/>
      <c r="D782" s="134"/>
      <c r="E782" s="134"/>
      <c r="F782" s="134"/>
      <c r="G782" s="134"/>
      <c r="H782" s="134"/>
    </row>
    <row r="783" spans="1:8">
      <c r="B783" s="134"/>
      <c r="C783" s="134"/>
      <c r="D783" s="134"/>
      <c r="E783" s="134"/>
      <c r="F783" s="134"/>
      <c r="G783" s="134"/>
      <c r="H783" s="134"/>
    </row>
    <row r="784" spans="1:8">
      <c r="A784" s="239"/>
      <c r="B784" s="134"/>
      <c r="C784" s="134"/>
      <c r="D784" s="134"/>
      <c r="E784" s="134"/>
      <c r="F784" s="134"/>
      <c r="G784" s="134"/>
      <c r="H784" s="134"/>
    </row>
    <row r="785" spans="1:8">
      <c r="A785" s="145"/>
      <c r="B785" s="134"/>
      <c r="C785" s="134"/>
      <c r="D785" s="134"/>
      <c r="E785" s="134"/>
      <c r="F785" s="134"/>
      <c r="G785" s="134"/>
      <c r="H785" s="134"/>
    </row>
    <row r="786" spans="1:8">
      <c r="A786" s="145"/>
      <c r="B786" s="134"/>
      <c r="C786" s="134"/>
      <c r="D786" s="134"/>
      <c r="E786" s="134"/>
      <c r="F786" s="134"/>
      <c r="G786" s="134"/>
      <c r="H786" s="134"/>
    </row>
    <row r="787" spans="1:8">
      <c r="A787" s="239"/>
      <c r="B787" s="134"/>
      <c r="C787" s="134"/>
      <c r="D787" s="134"/>
      <c r="E787" s="134"/>
      <c r="F787" s="134"/>
      <c r="G787" s="134"/>
      <c r="H787" s="134"/>
    </row>
    <row r="788" spans="1:8">
      <c r="A788" s="145"/>
      <c r="B788" s="134"/>
      <c r="C788" s="134"/>
      <c r="D788" s="134"/>
      <c r="E788" s="134"/>
      <c r="F788" s="134"/>
      <c r="G788" s="134"/>
      <c r="H788" s="134"/>
    </row>
    <row r="789" spans="1:8">
      <c r="B789" s="134"/>
      <c r="C789" s="134"/>
      <c r="D789" s="134"/>
      <c r="E789" s="134"/>
      <c r="F789" s="134"/>
      <c r="G789" s="134"/>
      <c r="H789" s="134"/>
    </row>
    <row r="790" spans="1:8">
      <c r="A790" s="228"/>
      <c r="B790" s="239"/>
      <c r="C790" s="239"/>
      <c r="D790" s="239"/>
      <c r="E790" s="239"/>
      <c r="F790" s="239"/>
      <c r="G790" s="239"/>
      <c r="H790" s="239"/>
    </row>
    <row r="791" spans="1:8">
      <c r="B791" s="134"/>
      <c r="C791" s="134"/>
      <c r="D791" s="134"/>
      <c r="E791" s="134"/>
      <c r="F791" s="134"/>
      <c r="G791" s="134"/>
      <c r="H791" s="134"/>
    </row>
    <row r="792" spans="1:8">
      <c r="A792" s="239"/>
      <c r="B792" s="239"/>
      <c r="C792" s="239"/>
      <c r="D792" s="239"/>
      <c r="E792" s="239"/>
      <c r="F792" s="239"/>
      <c r="G792" s="239"/>
      <c r="H792" s="239"/>
    </row>
    <row r="793" spans="1:8">
      <c r="A793" s="239"/>
    </row>
    <row r="794" spans="1:8">
      <c r="A794" s="239"/>
    </row>
    <row r="795" spans="1:8">
      <c r="A795" s="145"/>
      <c r="B795" s="134"/>
      <c r="C795" s="134"/>
      <c r="D795" s="134"/>
      <c r="E795" s="134"/>
      <c r="F795" s="134"/>
      <c r="G795" s="134"/>
      <c r="H795" s="134"/>
    </row>
    <row r="796" spans="1:8">
      <c r="A796" s="145"/>
      <c r="B796" s="134"/>
      <c r="C796" s="134"/>
      <c r="D796" s="134"/>
      <c r="E796" s="134"/>
      <c r="F796" s="134"/>
      <c r="G796" s="134"/>
      <c r="H796" s="134"/>
    </row>
    <row r="797" spans="1:8">
      <c r="A797" s="239"/>
    </row>
    <row r="798" spans="1:8">
      <c r="A798" s="239"/>
    </row>
    <row r="799" spans="1:8">
      <c r="A799" s="145"/>
      <c r="B799" s="134"/>
      <c r="C799" s="134"/>
      <c r="D799" s="134"/>
      <c r="E799" s="134"/>
      <c r="F799" s="134"/>
      <c r="G799" s="134"/>
      <c r="H799" s="134"/>
    </row>
    <row r="800" spans="1:8">
      <c r="A800" s="145"/>
      <c r="B800" s="134"/>
      <c r="C800" s="134"/>
      <c r="D800" s="134"/>
      <c r="E800" s="134"/>
      <c r="F800" s="134"/>
      <c r="G800" s="134"/>
      <c r="H800" s="134"/>
    </row>
    <row r="801" spans="1:8">
      <c r="A801" s="145"/>
      <c r="B801" s="134"/>
      <c r="C801" s="134"/>
      <c r="D801" s="134"/>
      <c r="E801" s="134"/>
      <c r="F801" s="134"/>
      <c r="G801" s="134"/>
      <c r="H801" s="134"/>
    </row>
    <row r="802" spans="1:8">
      <c r="A802" s="145"/>
      <c r="B802" s="134"/>
      <c r="C802" s="134"/>
      <c r="D802" s="134"/>
      <c r="E802" s="134"/>
      <c r="F802" s="134"/>
      <c r="G802" s="134"/>
      <c r="H802" s="134"/>
    </row>
    <row r="803" spans="1:8">
      <c r="A803" s="145"/>
      <c r="B803" s="134"/>
      <c r="C803" s="134"/>
      <c r="D803" s="134"/>
      <c r="E803" s="134"/>
      <c r="F803" s="134"/>
      <c r="G803" s="134"/>
      <c r="H803" s="134"/>
    </row>
    <row r="804" spans="1:8">
      <c r="A804" s="239"/>
    </row>
    <row r="805" spans="1:8">
      <c r="A805" s="239"/>
    </row>
    <row r="806" spans="1:8">
      <c r="A806" s="145"/>
      <c r="B806" s="134"/>
      <c r="C806" s="134"/>
      <c r="D806" s="134"/>
      <c r="E806" s="134"/>
      <c r="F806" s="134"/>
      <c r="G806" s="134"/>
      <c r="H806" s="134"/>
    </row>
    <row r="807" spans="1:8">
      <c r="A807" s="145"/>
      <c r="B807" s="134"/>
      <c r="C807" s="134"/>
      <c r="D807" s="134"/>
      <c r="E807" s="134"/>
      <c r="F807" s="134"/>
      <c r="G807" s="134"/>
      <c r="H807" s="134"/>
    </row>
    <row r="808" spans="1:8">
      <c r="A808" s="145"/>
      <c r="B808" s="134"/>
      <c r="C808" s="134"/>
      <c r="D808" s="134"/>
      <c r="E808" s="134"/>
      <c r="F808" s="134"/>
      <c r="G808" s="134"/>
      <c r="H808" s="134"/>
    </row>
    <row r="809" spans="1:8">
      <c r="A809" s="145"/>
      <c r="B809" s="134"/>
      <c r="C809" s="134"/>
      <c r="D809" s="134"/>
      <c r="E809" s="134"/>
      <c r="F809" s="134"/>
      <c r="G809" s="134"/>
      <c r="H809" s="134"/>
    </row>
    <row r="810" spans="1:8">
      <c r="A810" s="145"/>
      <c r="B810" s="134"/>
      <c r="C810" s="134"/>
      <c r="D810" s="134"/>
      <c r="E810" s="134"/>
      <c r="F810" s="134"/>
      <c r="G810" s="134"/>
      <c r="H810" s="134"/>
    </row>
    <row r="811" spans="1:8">
      <c r="A811" s="226"/>
      <c r="B811" s="239"/>
      <c r="C811" s="239"/>
      <c r="D811" s="239"/>
      <c r="E811" s="239"/>
      <c r="F811" s="239"/>
      <c r="G811" s="239"/>
      <c r="H811" s="239"/>
    </row>
    <row r="812" spans="1:8">
      <c r="A812" s="145"/>
      <c r="B812" s="134"/>
      <c r="C812" s="134"/>
      <c r="D812" s="134"/>
      <c r="E812" s="134"/>
      <c r="F812" s="134"/>
      <c r="G812" s="134"/>
      <c r="H812" s="134"/>
    </row>
    <row r="813" spans="1:8">
      <c r="A813" s="239"/>
      <c r="B813" s="239"/>
      <c r="C813" s="239"/>
      <c r="D813" s="239"/>
      <c r="E813" s="239"/>
      <c r="F813" s="239"/>
      <c r="G813" s="239"/>
      <c r="H813" s="239"/>
    </row>
    <row r="814" spans="1:8">
      <c r="A814" s="239"/>
    </row>
    <row r="815" spans="1:8">
      <c r="A815" s="239"/>
    </row>
    <row r="816" spans="1:8">
      <c r="A816" s="145"/>
      <c r="B816" s="134"/>
      <c r="C816" s="134"/>
      <c r="D816" s="134"/>
      <c r="E816" s="134"/>
      <c r="F816" s="134"/>
      <c r="G816" s="134"/>
      <c r="H816" s="134"/>
    </row>
    <row r="817" spans="1:8">
      <c r="A817" s="145"/>
      <c r="B817" s="134"/>
      <c r="C817" s="134"/>
      <c r="D817" s="134"/>
      <c r="E817" s="134"/>
      <c r="F817" s="134"/>
      <c r="G817" s="134"/>
      <c r="H817" s="134"/>
    </row>
    <row r="818" spans="1:8">
      <c r="A818" s="239"/>
    </row>
    <row r="819" spans="1:8">
      <c r="A819" s="145"/>
      <c r="B819" s="134"/>
      <c r="C819" s="134"/>
      <c r="D819" s="134"/>
      <c r="E819" s="134"/>
      <c r="F819" s="134"/>
      <c r="G819" s="134"/>
      <c r="H819" s="134"/>
    </row>
    <row r="820" spans="1:8">
      <c r="A820" s="239"/>
    </row>
    <row r="821" spans="1:8">
      <c r="A821" s="239"/>
    </row>
    <row r="822" spans="1:8">
      <c r="A822" s="145"/>
      <c r="B822" s="134"/>
      <c r="C822" s="134"/>
      <c r="D822" s="134"/>
      <c r="E822" s="134"/>
      <c r="F822" s="134"/>
      <c r="G822" s="134"/>
      <c r="H822" s="134"/>
    </row>
    <row r="823" spans="1:8">
      <c r="A823" s="145"/>
      <c r="B823" s="134"/>
      <c r="C823" s="134"/>
      <c r="D823" s="134"/>
      <c r="E823" s="134"/>
      <c r="F823" s="134"/>
      <c r="G823" s="134"/>
      <c r="H823" s="134"/>
    </row>
    <row r="824" spans="1:8">
      <c r="A824" s="239"/>
    </row>
    <row r="825" spans="1:8">
      <c r="A825" s="239"/>
    </row>
    <row r="826" spans="1:8">
      <c r="A826" s="145"/>
      <c r="B826" s="134"/>
      <c r="C826" s="134"/>
      <c r="D826" s="134"/>
      <c r="E826" s="134"/>
      <c r="F826" s="134"/>
      <c r="G826" s="134"/>
      <c r="H826" s="134"/>
    </row>
    <row r="827" spans="1:8">
      <c r="A827" s="241"/>
    </row>
    <row r="829" spans="1:8">
      <c r="A829" s="232"/>
      <c r="B829" s="238"/>
      <c r="C829" s="238"/>
      <c r="D829" s="238"/>
      <c r="E829" s="238"/>
      <c r="F829" s="238"/>
      <c r="G829" s="238"/>
      <c r="H829" s="238"/>
    </row>
    <row r="831" spans="1:8">
      <c r="A831" s="232"/>
      <c r="B831" s="233"/>
      <c r="C831" s="233"/>
      <c r="D831" s="233"/>
      <c r="E831" s="233"/>
      <c r="F831" s="233"/>
      <c r="G831" s="233"/>
      <c r="H831" s="233"/>
    </row>
    <row r="834" spans="1:8">
      <c r="A834" s="234"/>
      <c r="B834" s="233"/>
      <c r="C834" s="233"/>
      <c r="D834" s="233"/>
      <c r="E834" s="233"/>
      <c r="F834" s="233"/>
      <c r="G834" s="233"/>
      <c r="H834" s="233"/>
    </row>
    <row r="836" spans="1:8">
      <c r="A836" s="234"/>
      <c r="B836" s="233"/>
      <c r="C836" s="233"/>
      <c r="D836" s="233"/>
      <c r="E836" s="233"/>
      <c r="F836" s="233"/>
      <c r="G836" s="233"/>
      <c r="H836" s="233"/>
    </row>
    <row r="838" spans="1:8">
      <c r="A838" s="234"/>
      <c r="B838" s="235"/>
      <c r="C838" s="235"/>
      <c r="D838" s="235"/>
      <c r="E838" s="235"/>
      <c r="F838" s="235"/>
      <c r="G838" s="235"/>
      <c r="H838" s="235"/>
    </row>
    <row r="839" spans="1:8">
      <c r="A839" s="230"/>
      <c r="B839" s="231"/>
      <c r="C839" s="231"/>
      <c r="D839" s="231"/>
      <c r="E839" s="231"/>
      <c r="F839" s="231"/>
      <c r="G839" s="231"/>
      <c r="H839" s="231"/>
    </row>
    <row r="841" spans="1:8">
      <c r="A841" s="226"/>
      <c r="B841" s="227"/>
      <c r="C841" s="227"/>
      <c r="D841" s="227"/>
      <c r="E841" s="227"/>
      <c r="F841" s="227"/>
      <c r="G841" s="227"/>
      <c r="H841" s="227"/>
    </row>
    <row r="843" spans="1:8">
      <c r="A843" s="226"/>
      <c r="B843" s="227"/>
      <c r="C843" s="227"/>
      <c r="D843" s="227"/>
      <c r="E843" s="227"/>
      <c r="F843" s="227"/>
      <c r="G843" s="227"/>
      <c r="H843" s="227"/>
    </row>
    <row r="845" spans="1:8">
      <c r="A845" s="228"/>
      <c r="B845" s="229"/>
      <c r="C845" s="229"/>
      <c r="D845" s="229"/>
      <c r="E845" s="229"/>
      <c r="F845" s="229"/>
      <c r="G845" s="229"/>
      <c r="H845" s="229"/>
    </row>
    <row r="846" spans="1:8">
      <c r="A846" s="224"/>
      <c r="B846" s="225"/>
      <c r="C846" s="225"/>
      <c r="D846" s="225"/>
      <c r="E846" s="225"/>
      <c r="F846" s="225"/>
      <c r="G846" s="225"/>
      <c r="H846" s="225"/>
    </row>
    <row r="848" spans="1:8">
      <c r="A848" s="226"/>
      <c r="B848" s="227"/>
      <c r="C848" s="227"/>
      <c r="D848" s="227"/>
      <c r="E848" s="227"/>
      <c r="F848" s="227"/>
      <c r="G848" s="227"/>
      <c r="H848" s="227"/>
    </row>
    <row r="850" spans="1:8">
      <c r="A850" s="226"/>
      <c r="B850" s="227"/>
      <c r="C850" s="227"/>
      <c r="D850" s="227"/>
      <c r="E850" s="227"/>
      <c r="F850" s="227"/>
      <c r="G850" s="227"/>
      <c r="H850" s="227"/>
    </row>
    <row r="852" spans="1:8">
      <c r="A852" s="228"/>
      <c r="B852" s="229"/>
      <c r="C852" s="229"/>
      <c r="D852" s="229"/>
      <c r="E852" s="229"/>
      <c r="F852" s="229"/>
      <c r="G852" s="229"/>
      <c r="H852" s="229"/>
    </row>
    <row r="853" spans="1:8">
      <c r="A853" s="224"/>
      <c r="B853" s="225"/>
      <c r="C853" s="225"/>
      <c r="D853" s="225"/>
      <c r="E853" s="225"/>
      <c r="F853" s="225"/>
      <c r="G853" s="225"/>
      <c r="H853" s="225"/>
    </row>
    <row r="855" spans="1:8">
      <c r="A855" s="226"/>
      <c r="B855" s="227"/>
      <c r="C855" s="227"/>
      <c r="D855" s="227"/>
      <c r="E855" s="227"/>
      <c r="F855" s="227"/>
      <c r="G855" s="227"/>
      <c r="H855" s="227"/>
    </row>
    <row r="857" spans="1:8">
      <c r="A857" s="226"/>
      <c r="B857" s="227"/>
      <c r="C857" s="227"/>
      <c r="D857" s="227"/>
      <c r="E857" s="227"/>
      <c r="F857" s="227"/>
      <c r="G857" s="227"/>
      <c r="H857" s="227"/>
    </row>
    <row r="859" spans="1:8">
      <c r="A859" s="228"/>
      <c r="B859" s="229"/>
      <c r="C859" s="229"/>
      <c r="D859" s="229"/>
      <c r="E859" s="229"/>
      <c r="F859" s="229"/>
      <c r="G859" s="229"/>
      <c r="H859" s="229"/>
    </row>
    <row r="860" spans="1:8">
      <c r="A860" s="224"/>
      <c r="B860" s="225"/>
      <c r="C860" s="225"/>
      <c r="D860" s="225"/>
      <c r="E860" s="225"/>
      <c r="F860" s="225"/>
      <c r="G860" s="225"/>
      <c r="H860" s="225"/>
    </row>
    <row r="861" spans="1:8">
      <c r="A861" s="224"/>
      <c r="B861" s="225"/>
      <c r="C861" s="225"/>
      <c r="D861" s="225"/>
      <c r="E861" s="225"/>
      <c r="F861" s="225"/>
      <c r="G861" s="225"/>
      <c r="H861" s="225"/>
    </row>
    <row r="862" spans="1:8">
      <c r="A862" s="224"/>
      <c r="B862" s="225"/>
      <c r="C862" s="225"/>
      <c r="D862" s="225"/>
      <c r="E862" s="225"/>
      <c r="F862" s="225"/>
      <c r="G862" s="225"/>
      <c r="H862" s="225"/>
    </row>
    <row r="863" spans="1:8">
      <c r="A863" s="224"/>
      <c r="B863" s="225"/>
      <c r="C863" s="225"/>
      <c r="D863" s="225"/>
      <c r="E863" s="225"/>
      <c r="F863" s="225"/>
      <c r="G863" s="225"/>
      <c r="H863" s="225"/>
    </row>
    <row r="864" spans="1:8">
      <c r="A864" s="224"/>
      <c r="B864" s="225"/>
      <c r="C864" s="225"/>
      <c r="D864" s="225"/>
      <c r="E864" s="225"/>
      <c r="F864" s="225"/>
      <c r="G864" s="225"/>
      <c r="H864" s="225"/>
    </row>
    <row r="866" spans="1:8">
      <c r="A866" s="226"/>
      <c r="B866" s="227"/>
      <c r="C866" s="227"/>
      <c r="D866" s="227"/>
      <c r="E866" s="227"/>
      <c r="F866" s="227"/>
      <c r="G866" s="227"/>
      <c r="H866" s="227"/>
    </row>
    <row r="868" spans="1:8">
      <c r="A868" s="226"/>
      <c r="B868" s="227"/>
      <c r="C868" s="227"/>
      <c r="D868" s="227"/>
      <c r="E868" s="227"/>
      <c r="F868" s="227"/>
      <c r="G868" s="227"/>
      <c r="H868" s="227"/>
    </row>
    <row r="870" spans="1:8">
      <c r="A870" s="228"/>
      <c r="B870" s="229"/>
      <c r="C870" s="229"/>
      <c r="D870" s="229"/>
      <c r="E870" s="229"/>
      <c r="F870" s="229"/>
      <c r="G870" s="229"/>
      <c r="H870" s="229"/>
    </row>
    <row r="871" spans="1:8">
      <c r="A871" s="224"/>
      <c r="B871" s="225"/>
      <c r="C871" s="225"/>
      <c r="D871" s="225"/>
      <c r="E871" s="225"/>
      <c r="F871" s="225"/>
      <c r="G871" s="225"/>
      <c r="H871" s="225"/>
    </row>
    <row r="872" spans="1:8">
      <c r="A872" s="224"/>
      <c r="B872" s="225"/>
      <c r="C872" s="225"/>
      <c r="D872" s="225"/>
      <c r="E872" s="225"/>
      <c r="F872" s="225"/>
      <c r="G872" s="225"/>
      <c r="H872" s="225"/>
    </row>
    <row r="874" spans="1:8">
      <c r="A874" s="226"/>
      <c r="B874" s="227"/>
      <c r="C874" s="227"/>
      <c r="D874" s="227"/>
      <c r="E874" s="227"/>
      <c r="F874" s="227"/>
      <c r="G874" s="227"/>
      <c r="H874" s="227"/>
    </row>
    <row r="876" spans="1:8">
      <c r="A876" s="226"/>
      <c r="B876" s="227"/>
      <c r="C876" s="227"/>
      <c r="D876" s="227"/>
      <c r="E876" s="227"/>
      <c r="F876" s="227"/>
      <c r="G876" s="227"/>
      <c r="H876" s="227"/>
    </row>
    <row r="878" spans="1:8">
      <c r="A878" s="228"/>
      <c r="B878" s="229"/>
      <c r="C878" s="229"/>
      <c r="D878" s="229"/>
      <c r="E878" s="229"/>
      <c r="F878" s="229"/>
      <c r="G878" s="229"/>
      <c r="H878" s="229"/>
    </row>
    <row r="879" spans="1:8">
      <c r="A879" s="224"/>
      <c r="B879" s="225"/>
      <c r="C879" s="225"/>
      <c r="D879" s="225"/>
      <c r="E879" s="225"/>
      <c r="F879" s="225"/>
      <c r="G879" s="225"/>
      <c r="H879" s="225"/>
    </row>
    <row r="880" spans="1:8">
      <c r="A880" s="224"/>
      <c r="B880" s="225"/>
      <c r="C880" s="225"/>
      <c r="D880" s="225"/>
      <c r="E880" s="225"/>
      <c r="F880" s="225"/>
      <c r="G880" s="225"/>
      <c r="H880" s="225"/>
    </row>
    <row r="882" spans="1:8">
      <c r="A882" s="226"/>
      <c r="B882" s="227"/>
      <c r="C882" s="227"/>
      <c r="D882" s="227"/>
      <c r="E882" s="227"/>
      <c r="F882" s="227"/>
      <c r="G882" s="227"/>
      <c r="H882" s="227"/>
    </row>
    <row r="884" spans="1:8">
      <c r="A884" s="226"/>
      <c r="B884" s="227"/>
      <c r="C884" s="227"/>
      <c r="D884" s="227"/>
      <c r="E884" s="227"/>
      <c r="F884" s="227"/>
      <c r="G884" s="227"/>
      <c r="H884" s="227"/>
    </row>
    <row r="886" spans="1:8">
      <c r="A886" s="228"/>
      <c r="B886" s="229"/>
      <c r="C886" s="229"/>
      <c r="D886" s="229"/>
      <c r="E886" s="229"/>
      <c r="F886" s="229"/>
      <c r="G886" s="229"/>
      <c r="H886" s="229"/>
    </row>
    <row r="887" spans="1:8">
      <c r="A887" s="224"/>
      <c r="B887" s="225"/>
      <c r="C887" s="225"/>
      <c r="D887" s="225"/>
      <c r="E887" s="225"/>
      <c r="F887" s="225"/>
      <c r="G887" s="225"/>
      <c r="H887" s="225"/>
    </row>
    <row r="888" spans="1:8">
      <c r="A888" s="224"/>
      <c r="B888" s="225"/>
      <c r="C888" s="225"/>
      <c r="D888" s="225"/>
      <c r="E888" s="225"/>
      <c r="F888" s="225"/>
      <c r="G888" s="225"/>
      <c r="H888" s="225"/>
    </row>
    <row r="889" spans="1:8">
      <c r="A889" s="224"/>
      <c r="B889" s="225"/>
      <c r="C889" s="225"/>
      <c r="D889" s="225"/>
      <c r="E889" s="225"/>
      <c r="F889" s="225"/>
      <c r="G889" s="225"/>
      <c r="H889" s="225"/>
    </row>
    <row r="890" spans="1:8">
      <c r="A890" s="224"/>
      <c r="B890" s="225"/>
      <c r="C890" s="225"/>
      <c r="D890" s="225"/>
      <c r="E890" s="225"/>
      <c r="F890" s="225"/>
      <c r="G890" s="225"/>
      <c r="H890" s="225"/>
    </row>
    <row r="891" spans="1:8">
      <c r="A891" s="224"/>
      <c r="B891" s="225"/>
      <c r="C891" s="225"/>
      <c r="D891" s="225"/>
      <c r="E891" s="225"/>
      <c r="F891" s="225"/>
      <c r="G891" s="225"/>
      <c r="H891" s="225"/>
    </row>
    <row r="892" spans="1:8">
      <c r="A892" s="224"/>
      <c r="B892" s="225"/>
      <c r="C892" s="225"/>
      <c r="D892" s="225"/>
      <c r="E892" s="225"/>
      <c r="F892" s="225"/>
      <c r="G892" s="225"/>
      <c r="H892" s="225"/>
    </row>
    <row r="893" spans="1:8">
      <c r="A893" s="224"/>
      <c r="B893" s="225"/>
      <c r="C893" s="225"/>
      <c r="D893" s="225"/>
      <c r="E893" s="225"/>
      <c r="F893" s="225"/>
      <c r="G893" s="225"/>
      <c r="H893" s="225"/>
    </row>
    <row r="894" spans="1:8">
      <c r="A894" s="224"/>
      <c r="B894" s="225"/>
      <c r="C894" s="225"/>
      <c r="D894" s="225"/>
      <c r="E894" s="225"/>
      <c r="F894" s="225"/>
      <c r="G894" s="225"/>
      <c r="H894" s="225"/>
    </row>
    <row r="895" spans="1:8">
      <c r="A895" s="224"/>
      <c r="B895" s="225"/>
      <c r="C895" s="225"/>
      <c r="D895" s="225"/>
      <c r="E895" s="225"/>
      <c r="F895" s="225"/>
      <c r="G895" s="225"/>
      <c r="H895" s="225"/>
    </row>
    <row r="896" spans="1:8">
      <c r="A896" s="224"/>
      <c r="B896" s="225"/>
      <c r="C896" s="225"/>
      <c r="D896" s="225"/>
      <c r="E896" s="225"/>
      <c r="F896" s="225"/>
      <c r="G896" s="225"/>
      <c r="H896" s="225"/>
    </row>
    <row r="898" spans="1:8">
      <c r="A898" s="226"/>
      <c r="B898" s="227"/>
      <c r="C898" s="227"/>
      <c r="D898" s="227"/>
      <c r="E898" s="227"/>
      <c r="F898" s="227"/>
      <c r="G898" s="227"/>
      <c r="H898" s="227"/>
    </row>
    <row r="900" spans="1:8">
      <c r="A900" s="226"/>
      <c r="B900" s="227"/>
      <c r="C900" s="227"/>
      <c r="D900" s="227"/>
      <c r="E900" s="227"/>
      <c r="F900" s="227"/>
      <c r="G900" s="227"/>
      <c r="H900" s="227"/>
    </row>
    <row r="902" spans="1:8">
      <c r="A902" s="228"/>
      <c r="B902" s="229"/>
      <c r="C902" s="229"/>
      <c r="D902" s="229"/>
      <c r="E902" s="229"/>
      <c r="F902" s="229"/>
      <c r="G902" s="229"/>
      <c r="H902" s="229"/>
    </row>
    <row r="903" spans="1:8">
      <c r="A903" s="224"/>
      <c r="B903" s="225"/>
      <c r="C903" s="225"/>
      <c r="D903" s="225"/>
      <c r="E903" s="225"/>
      <c r="F903" s="225"/>
      <c r="G903" s="225"/>
      <c r="H903" s="225"/>
    </row>
    <row r="904" spans="1:8">
      <c r="A904" s="224"/>
      <c r="B904" s="225"/>
      <c r="C904" s="225"/>
      <c r="D904" s="225"/>
      <c r="E904" s="225"/>
      <c r="F904" s="225"/>
      <c r="G904" s="225"/>
      <c r="H904" s="225"/>
    </row>
    <row r="905" spans="1:8">
      <c r="A905" s="224"/>
      <c r="B905" s="225"/>
      <c r="C905" s="225"/>
      <c r="D905" s="225"/>
      <c r="E905" s="225"/>
      <c r="F905" s="225"/>
      <c r="G905" s="225"/>
      <c r="H905" s="225"/>
    </row>
    <row r="906" spans="1:8">
      <c r="A906" s="224"/>
      <c r="B906" s="225"/>
      <c r="C906" s="225"/>
      <c r="D906" s="225"/>
      <c r="E906" s="225"/>
      <c r="F906" s="225"/>
      <c r="G906" s="225"/>
      <c r="H906" s="225"/>
    </row>
    <row r="907" spans="1:8">
      <c r="A907" s="224"/>
      <c r="B907" s="225"/>
      <c r="C907" s="225"/>
      <c r="D907" s="225"/>
      <c r="E907" s="225"/>
      <c r="F907" s="225"/>
      <c r="G907" s="225"/>
      <c r="H907" s="225"/>
    </row>
    <row r="908" spans="1:8">
      <c r="A908" s="224"/>
      <c r="B908" s="225"/>
      <c r="C908" s="225"/>
      <c r="D908" s="225"/>
      <c r="E908" s="225"/>
      <c r="F908" s="225"/>
      <c r="G908" s="225"/>
      <c r="H908" s="225"/>
    </row>
    <row r="910" spans="1:8">
      <c r="A910" s="226"/>
      <c r="B910" s="227"/>
      <c r="C910" s="227"/>
      <c r="D910" s="227"/>
      <c r="E910" s="227"/>
      <c r="F910" s="227"/>
      <c r="G910" s="227"/>
      <c r="H910" s="227"/>
    </row>
    <row r="912" spans="1:8">
      <c r="A912" s="226"/>
      <c r="B912" s="227"/>
      <c r="C912" s="227"/>
      <c r="D912" s="227"/>
      <c r="E912" s="227"/>
      <c r="F912" s="227"/>
      <c r="G912" s="227"/>
      <c r="H912" s="227"/>
    </row>
    <row r="914" spans="1:8">
      <c r="A914" s="228"/>
      <c r="B914" s="229"/>
      <c r="C914" s="229"/>
      <c r="D914" s="229"/>
      <c r="E914" s="229"/>
      <c r="F914" s="229"/>
      <c r="G914" s="229"/>
      <c r="H914" s="229"/>
    </row>
    <row r="915" spans="1:8">
      <c r="A915" s="224"/>
      <c r="B915" s="225"/>
      <c r="C915" s="225"/>
      <c r="D915" s="225"/>
      <c r="E915" s="225"/>
      <c r="F915" s="225"/>
      <c r="G915" s="225"/>
      <c r="H915" s="225"/>
    </row>
    <row r="916" spans="1:8">
      <c r="A916" s="224"/>
      <c r="B916" s="225"/>
      <c r="C916" s="225"/>
      <c r="D916" s="225"/>
      <c r="E916" s="225"/>
      <c r="F916" s="225"/>
      <c r="G916" s="225"/>
      <c r="H916" s="225"/>
    </row>
    <row r="917" spans="1:8">
      <c r="A917" s="224"/>
      <c r="B917" s="225"/>
      <c r="C917" s="225"/>
      <c r="D917" s="225"/>
      <c r="E917" s="225"/>
      <c r="F917" s="225"/>
      <c r="G917" s="225"/>
      <c r="H917" s="225"/>
    </row>
    <row r="920" spans="1:8">
      <c r="A920" s="226"/>
      <c r="B920" s="227"/>
      <c r="C920" s="227"/>
      <c r="D920" s="227"/>
      <c r="E920" s="227"/>
      <c r="F920" s="227"/>
      <c r="G920" s="227"/>
      <c r="H920" s="227"/>
    </row>
    <row r="922" spans="1:8">
      <c r="A922" s="226"/>
      <c r="B922" s="227"/>
      <c r="C922" s="227"/>
      <c r="D922" s="227"/>
      <c r="E922" s="227"/>
      <c r="F922" s="227"/>
      <c r="G922" s="227"/>
      <c r="H922" s="227"/>
    </row>
    <row r="924" spans="1:8">
      <c r="A924" s="228"/>
      <c r="B924" s="229"/>
      <c r="C924" s="229"/>
      <c r="D924" s="229"/>
      <c r="E924" s="229"/>
      <c r="F924" s="229"/>
      <c r="G924" s="229"/>
      <c r="H924" s="229"/>
    </row>
    <row r="925" spans="1:8">
      <c r="A925" s="224"/>
      <c r="B925" s="225"/>
      <c r="C925" s="225"/>
      <c r="D925" s="225"/>
      <c r="E925" s="225"/>
      <c r="F925" s="225"/>
      <c r="G925" s="225"/>
      <c r="H925" s="225"/>
    </row>
    <row r="927" spans="1:8">
      <c r="A927" s="226"/>
      <c r="B927" s="227"/>
      <c r="C927" s="227"/>
      <c r="D927" s="227"/>
      <c r="E927" s="227"/>
      <c r="F927" s="227"/>
      <c r="G927" s="227"/>
      <c r="H927" s="227"/>
    </row>
    <row r="929" spans="1:8">
      <c r="A929" s="226"/>
      <c r="B929" s="227"/>
      <c r="C929" s="227"/>
      <c r="D929" s="227"/>
      <c r="E929" s="227"/>
      <c r="F929" s="227"/>
      <c r="G929" s="227"/>
      <c r="H929" s="227"/>
    </row>
    <row r="931" spans="1:8">
      <c r="A931" s="228"/>
      <c r="B931" s="229"/>
      <c r="C931" s="229"/>
      <c r="D931" s="229"/>
      <c r="E931" s="229"/>
      <c r="F931" s="229"/>
      <c r="G931" s="229"/>
      <c r="H931" s="229"/>
    </row>
    <row r="932" spans="1:8">
      <c r="A932" s="224"/>
      <c r="B932" s="225"/>
      <c r="C932" s="225"/>
      <c r="D932" s="225"/>
      <c r="E932" s="225"/>
      <c r="F932" s="225"/>
      <c r="G932" s="225"/>
      <c r="H932" s="225"/>
    </row>
    <row r="933" spans="1:8">
      <c r="A933" s="224"/>
      <c r="B933" s="225"/>
      <c r="C933" s="225"/>
      <c r="D933" s="225"/>
      <c r="E933" s="225"/>
      <c r="F933" s="225"/>
      <c r="G933" s="225"/>
      <c r="H933" s="225"/>
    </row>
    <row r="935" spans="1:8">
      <c r="A935" s="226"/>
      <c r="B935" s="227"/>
      <c r="C935" s="227"/>
      <c r="D935" s="227"/>
      <c r="E935" s="227"/>
      <c r="F935" s="227"/>
      <c r="G935" s="227"/>
      <c r="H935" s="227"/>
    </row>
    <row r="937" spans="1:8">
      <c r="A937" s="226"/>
      <c r="B937" s="227"/>
      <c r="C937" s="227"/>
      <c r="D937" s="227"/>
      <c r="E937" s="227"/>
      <c r="F937" s="227"/>
      <c r="G937" s="227"/>
      <c r="H937" s="227"/>
    </row>
    <row r="939" spans="1:8">
      <c r="A939" s="228"/>
      <c r="B939" s="229"/>
      <c r="C939" s="229"/>
      <c r="D939" s="229"/>
      <c r="E939" s="229"/>
      <c r="F939" s="229"/>
      <c r="G939" s="229"/>
      <c r="H939" s="229"/>
    </row>
    <row r="940" spans="1:8">
      <c r="A940" s="224"/>
      <c r="B940" s="225"/>
      <c r="C940" s="225"/>
      <c r="D940" s="225"/>
      <c r="E940" s="225"/>
      <c r="F940" s="225"/>
      <c r="G940" s="225"/>
      <c r="H940" s="225"/>
    </row>
    <row r="941" spans="1:8">
      <c r="A941" s="224"/>
      <c r="B941" s="225"/>
      <c r="C941" s="225"/>
      <c r="D941" s="225"/>
      <c r="E941" s="225"/>
      <c r="F941" s="225"/>
      <c r="G941" s="225"/>
      <c r="H941" s="225"/>
    </row>
    <row r="942" spans="1:8">
      <c r="A942" s="224"/>
      <c r="B942" s="225"/>
      <c r="C942" s="225"/>
      <c r="D942" s="225"/>
      <c r="E942" s="225"/>
      <c r="F942" s="225"/>
      <c r="G942" s="225"/>
      <c r="H942" s="225"/>
    </row>
    <row r="943" spans="1:8">
      <c r="A943" s="224"/>
      <c r="B943" s="225"/>
      <c r="C943" s="225"/>
      <c r="D943" s="225"/>
      <c r="E943" s="225"/>
      <c r="F943" s="225"/>
      <c r="G943" s="225"/>
      <c r="H943" s="225"/>
    </row>
    <row r="944" spans="1:8">
      <c r="A944" s="224"/>
      <c r="B944" s="225"/>
      <c r="C944" s="225"/>
      <c r="D944" s="225"/>
      <c r="E944" s="225"/>
      <c r="F944" s="225"/>
      <c r="G944" s="225"/>
      <c r="H944" s="225"/>
    </row>
    <row r="945" spans="1:8">
      <c r="A945" s="224"/>
      <c r="B945" s="225"/>
      <c r="C945" s="225"/>
      <c r="D945" s="225"/>
      <c r="E945" s="225"/>
      <c r="F945" s="225"/>
      <c r="G945" s="225"/>
      <c r="H945" s="225"/>
    </row>
    <row r="946" spans="1:8">
      <c r="A946" s="224"/>
      <c r="B946" s="225"/>
      <c r="C946" s="225"/>
      <c r="D946" s="225"/>
      <c r="E946" s="225"/>
      <c r="F946" s="225"/>
      <c r="G946" s="225"/>
      <c r="H946" s="225"/>
    </row>
    <row r="947" spans="1:8">
      <c r="A947" s="224"/>
      <c r="B947" s="225"/>
      <c r="C947" s="225"/>
      <c r="D947" s="225"/>
      <c r="E947" s="225"/>
      <c r="F947" s="225"/>
      <c r="G947" s="225"/>
      <c r="H947" s="225"/>
    </row>
    <row r="948" spans="1:8">
      <c r="A948" s="224"/>
      <c r="B948" s="225"/>
      <c r="C948" s="225"/>
      <c r="D948" s="225"/>
      <c r="E948" s="225"/>
      <c r="F948" s="225"/>
      <c r="G948" s="225"/>
      <c r="H948" s="225"/>
    </row>
    <row r="949" spans="1:8">
      <c r="A949" s="224"/>
      <c r="B949" s="225"/>
      <c r="C949" s="225"/>
      <c r="D949" s="225"/>
      <c r="E949" s="225"/>
      <c r="F949" s="225"/>
      <c r="G949" s="225"/>
      <c r="H949" s="225"/>
    </row>
    <row r="950" spans="1:8">
      <c r="A950" s="224"/>
      <c r="B950" s="225"/>
      <c r="C950" s="225"/>
      <c r="D950" s="225"/>
      <c r="E950" s="225"/>
      <c r="F950" s="225"/>
      <c r="G950" s="225"/>
      <c r="H950" s="225"/>
    </row>
    <row r="953" spans="1:8">
      <c r="A953" s="226"/>
      <c r="B953" s="227"/>
      <c r="C953" s="227"/>
      <c r="D953" s="227"/>
      <c r="E953" s="227"/>
      <c r="F953" s="227"/>
      <c r="G953" s="227"/>
      <c r="H953" s="227"/>
    </row>
    <row r="955" spans="1:8">
      <c r="A955" s="226"/>
      <c r="B955" s="227"/>
      <c r="C955" s="227"/>
      <c r="D955" s="227"/>
      <c r="E955" s="227"/>
      <c r="F955" s="227"/>
      <c r="G955" s="227"/>
      <c r="H955" s="227"/>
    </row>
  </sheetData>
  <mergeCells count="1">
    <mergeCell ref="A1:L1"/>
  </mergeCells>
  <phoneticPr fontId="0" type="noConversion"/>
  <printOptions horizontalCentered="1"/>
  <pageMargins left="0.25" right="0.25" top="0.75" bottom="0.75" header="0.3" footer="0.3"/>
  <pageSetup paperSize="8" scale="83" firstPageNumber="8" fitToHeight="0" orientation="portrait" r:id="rId1"/>
  <headerFooter alignWithMargins="0"/>
  <ignoredErrors>
    <ignoredError sqref="A84 A92 A100 A71 A63:A64 A66 A274:A2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bilanca</vt:lpstr>
      <vt:lpstr>prihodi</vt:lpstr>
      <vt:lpstr>rashodi</vt:lpstr>
      <vt:lpstr>račun financiranja</vt:lpstr>
      <vt:lpstr>posebni dio</vt:lpstr>
      <vt:lpstr>bilanca!Print_Area</vt:lpstr>
      <vt:lpstr>'posebni dio'!Print_Area</vt:lpstr>
      <vt:lpstr>prihodi!Print_Area</vt:lpstr>
      <vt:lpstr>'račun financiranja'!Print_Area</vt:lpstr>
      <vt:lpstr>rashodi!Print_Area</vt:lpstr>
      <vt:lpstr>'posebni dio'!Print_Titles</vt:lpstr>
      <vt:lpstr>prihodi!Print_Titles</vt:lpstr>
      <vt:lpstr>'račun financiranja'!Print_Titles</vt:lpstr>
      <vt:lpstr>rashodi!Print_Titles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Kristina Blagus</cp:lastModifiedBy>
  <cp:lastPrinted>2023-09-07T07:45:50Z</cp:lastPrinted>
  <dcterms:created xsi:type="dcterms:W3CDTF">2001-11-29T15:00:47Z</dcterms:created>
  <dcterms:modified xsi:type="dcterms:W3CDTF">2023-11-06T08:31:04Z</dcterms:modified>
</cp:coreProperties>
</file>