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kraljic\Desktop\TFI 2022. proračunsko\Bilješke za printan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10656"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4" i="5" l="1"/>
  <c r="E288" i="5"/>
  <c r="E312" i="4" l="1"/>
  <c r="D307" i="1" s="1"/>
  <c r="L1429" i="9"/>
  <c r="J1429" i="9"/>
  <c r="F299" i="9"/>
  <c r="F298" i="9"/>
  <c r="F297" i="9"/>
  <c r="F296" i="9" s="1"/>
  <c r="F295" i="9"/>
  <c r="F294" i="9"/>
  <c r="F293" i="9"/>
  <c r="F292" i="9"/>
  <c r="F291" i="9"/>
  <c r="H290" i="9"/>
  <c r="E290" i="9" s="1"/>
  <c r="B290" i="9" s="1"/>
  <c r="G290" i="9"/>
  <c r="F290" i="9"/>
  <c r="F289" i="9"/>
  <c r="H288" i="9"/>
  <c r="G288" i="9"/>
  <c r="F288" i="9"/>
  <c r="F287" i="9"/>
  <c r="F286" i="9"/>
  <c r="H285" i="9"/>
  <c r="G285" i="9"/>
  <c r="F285" i="9"/>
  <c r="H284" i="9"/>
  <c r="G284" i="9"/>
  <c r="F284" i="9"/>
  <c r="H283" i="9"/>
  <c r="G283" i="9"/>
  <c r="F283" i="9"/>
  <c r="F282" i="9"/>
  <c r="H281" i="9"/>
  <c r="G281" i="9"/>
  <c r="F281" i="9"/>
  <c r="H280" i="9"/>
  <c r="G280" i="9"/>
  <c r="E280" i="9" s="1"/>
  <c r="B280" i="9" s="1"/>
  <c r="F280" i="9"/>
  <c r="H279" i="9"/>
  <c r="G279" i="9"/>
  <c r="F279" i="9"/>
  <c r="F278" i="9"/>
  <c r="F275" i="9" s="1"/>
  <c r="F277" i="9"/>
  <c r="F276" i="9"/>
  <c r="L274" i="9"/>
  <c r="F274" i="9" s="1"/>
  <c r="H274" i="9"/>
  <c r="I273" i="9"/>
  <c r="H273" i="9"/>
  <c r="F273" i="9"/>
  <c r="E272" i="9"/>
  <c r="M271" i="9"/>
  <c r="L271" i="9"/>
  <c r="E271" i="9"/>
  <c r="M270" i="9"/>
  <c r="L270" i="9"/>
  <c r="E270" i="9"/>
  <c r="M269" i="9"/>
  <c r="L269" i="9"/>
  <c r="E269" i="9"/>
  <c r="M268" i="9"/>
  <c r="L268" i="9"/>
  <c r="F268" i="9" s="1"/>
  <c r="E268" i="9"/>
  <c r="M267" i="9"/>
  <c r="L267" i="9"/>
  <c r="E267" i="9"/>
  <c r="M266" i="9"/>
  <c r="L266" i="9"/>
  <c r="E266" i="9"/>
  <c r="M265" i="9"/>
  <c r="L265" i="9"/>
  <c r="E265" i="9"/>
  <c r="M264" i="9"/>
  <c r="L264" i="9"/>
  <c r="F264" i="9"/>
  <c r="E264" i="9"/>
  <c r="M263" i="9"/>
  <c r="L263" i="9"/>
  <c r="E263" i="9"/>
  <c r="M262" i="9"/>
  <c r="L262" i="9"/>
  <c r="E262" i="9"/>
  <c r="M261" i="9"/>
  <c r="L261" i="9"/>
  <c r="E261" i="9"/>
  <c r="M260" i="9"/>
  <c r="L260" i="9"/>
  <c r="F260" i="9" s="1"/>
  <c r="E260" i="9"/>
  <c r="M259" i="9"/>
  <c r="L259" i="9"/>
  <c r="F259" i="9" s="1"/>
  <c r="B259" i="9" s="1"/>
  <c r="E259" i="9"/>
  <c r="M258" i="9"/>
  <c r="L258" i="9"/>
  <c r="E258" i="9"/>
  <c r="M257" i="9"/>
  <c r="L257" i="9"/>
  <c r="E257" i="9"/>
  <c r="M256" i="9"/>
  <c r="L256" i="9"/>
  <c r="F256" i="9" s="1"/>
  <c r="E256" i="9"/>
  <c r="M255" i="9"/>
  <c r="L255" i="9"/>
  <c r="E255" i="9"/>
  <c r="M254" i="9"/>
  <c r="L254" i="9"/>
  <c r="E254" i="9"/>
  <c r="M253" i="9"/>
  <c r="L253" i="9"/>
  <c r="E253" i="9"/>
  <c r="M252" i="9"/>
  <c r="L252" i="9"/>
  <c r="F252" i="9" s="1"/>
  <c r="E252" i="9"/>
  <c r="M251" i="9"/>
  <c r="L251" i="9"/>
  <c r="F251" i="9" s="1"/>
  <c r="B251" i="9" s="1"/>
  <c r="E251" i="9"/>
  <c r="M250" i="9"/>
  <c r="L250" i="9"/>
  <c r="E250" i="9"/>
  <c r="M249" i="9"/>
  <c r="L249" i="9"/>
  <c r="E249" i="9"/>
  <c r="M248" i="9"/>
  <c r="L248" i="9"/>
  <c r="F248" i="9"/>
  <c r="E248" i="9"/>
  <c r="M247" i="9"/>
  <c r="L247" i="9"/>
  <c r="E247" i="9"/>
  <c r="M246" i="9"/>
  <c r="L246" i="9"/>
  <c r="F246" i="9" s="1"/>
  <c r="B246" i="9" s="1"/>
  <c r="E246" i="9"/>
  <c r="M245" i="9"/>
  <c r="F245" i="9" s="1"/>
  <c r="B245" i="9" s="1"/>
  <c r="L245" i="9"/>
  <c r="E245" i="9"/>
  <c r="M244" i="9"/>
  <c r="L244" i="9"/>
  <c r="F244" i="9" s="1"/>
  <c r="E244" i="9"/>
  <c r="M243" i="9"/>
  <c r="L243" i="9"/>
  <c r="F243" i="9" s="1"/>
  <c r="B243" i="9" s="1"/>
  <c r="E243" i="9"/>
  <c r="M242" i="9"/>
  <c r="L242" i="9"/>
  <c r="E242" i="9"/>
  <c r="M241" i="9"/>
  <c r="L241" i="9"/>
  <c r="E241" i="9"/>
  <c r="M240" i="9"/>
  <c r="L240" i="9"/>
  <c r="E240" i="9"/>
  <c r="M239" i="9"/>
  <c r="L239" i="9"/>
  <c r="E239" i="9"/>
  <c r="M238" i="9"/>
  <c r="L238" i="9"/>
  <c r="E238" i="9"/>
  <c r="M237" i="9"/>
  <c r="F237" i="9" s="1"/>
  <c r="B237" i="9" s="1"/>
  <c r="L237" i="9"/>
  <c r="E237" i="9"/>
  <c r="M236" i="9"/>
  <c r="L236" i="9"/>
  <c r="F236" i="9" s="1"/>
  <c r="E236" i="9"/>
  <c r="M235" i="9"/>
  <c r="L235" i="9"/>
  <c r="F235" i="9" s="1"/>
  <c r="B235" i="9" s="1"/>
  <c r="E235" i="9"/>
  <c r="M234" i="9"/>
  <c r="L234" i="9"/>
  <c r="E234" i="9"/>
  <c r="M233" i="9"/>
  <c r="L233" i="9"/>
  <c r="E233" i="9"/>
  <c r="M232" i="9"/>
  <c r="L232" i="9"/>
  <c r="F232" i="9" s="1"/>
  <c r="E232" i="9"/>
  <c r="M231" i="9"/>
  <c r="L231" i="9"/>
  <c r="E231" i="9"/>
  <c r="M230" i="9"/>
  <c r="L230" i="9"/>
  <c r="F230" i="9" s="1"/>
  <c r="B230" i="9" s="1"/>
  <c r="E230" i="9"/>
  <c r="M229" i="9"/>
  <c r="F229" i="9" s="1"/>
  <c r="B229" i="9" s="1"/>
  <c r="L229" i="9"/>
  <c r="E229" i="9"/>
  <c r="M228" i="9"/>
  <c r="L228" i="9"/>
  <c r="E228" i="9"/>
  <c r="M227" i="9"/>
  <c r="L227" i="9"/>
  <c r="F227" i="9" s="1"/>
  <c r="B227" i="9" s="1"/>
  <c r="E227" i="9"/>
  <c r="M226" i="9"/>
  <c r="L226" i="9"/>
  <c r="E226" i="9"/>
  <c r="H225" i="9"/>
  <c r="G225" i="9"/>
  <c r="F225" i="9"/>
  <c r="M224" i="9"/>
  <c r="F224" i="9" s="1"/>
  <c r="L224" i="9"/>
  <c r="E224" i="9"/>
  <c r="M223" i="9"/>
  <c r="L223" i="9"/>
  <c r="E223" i="9"/>
  <c r="M222" i="9"/>
  <c r="L222" i="9"/>
  <c r="E222" i="9"/>
  <c r="M221" i="9"/>
  <c r="L221" i="9"/>
  <c r="E221" i="9"/>
  <c r="M220" i="9"/>
  <c r="L220" i="9"/>
  <c r="F220" i="9" s="1"/>
  <c r="E220" i="9"/>
  <c r="M219" i="9"/>
  <c r="L219" i="9"/>
  <c r="F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G178" i="9"/>
  <c r="E178" i="9" s="1"/>
  <c r="B178" i="9" s="1"/>
  <c r="F178" i="9"/>
  <c r="F177" i="9"/>
  <c r="F176" i="9"/>
  <c r="F175" i="9"/>
  <c r="F174" i="9"/>
  <c r="F173" i="9"/>
  <c r="F172" i="9"/>
  <c r="F171" i="9"/>
  <c r="F170" i="9"/>
  <c r="F169" i="9"/>
  <c r="G168" i="9"/>
  <c r="E168" i="9" s="1"/>
  <c r="B168" i="9" s="1"/>
  <c r="F168" i="9"/>
  <c r="F167" i="9"/>
  <c r="F166" i="9"/>
  <c r="F165" i="9"/>
  <c r="F164" i="9"/>
  <c r="F163" i="9"/>
  <c r="F162" i="9"/>
  <c r="F161" i="9"/>
  <c r="F160" i="9"/>
  <c r="H159" i="9"/>
  <c r="G159" i="9"/>
  <c r="E159" i="9" s="1"/>
  <c r="F159" i="9"/>
  <c r="H158" i="9"/>
  <c r="G158" i="9"/>
  <c r="F158" i="9"/>
  <c r="H157" i="9"/>
  <c r="G157" i="9"/>
  <c r="F157" i="9"/>
  <c r="H156" i="9"/>
  <c r="E156" i="9" s="1"/>
  <c r="B156" i="9" s="1"/>
  <c r="G156" i="9"/>
  <c r="F156" i="9"/>
  <c r="H155" i="9"/>
  <c r="E155" i="9" s="1"/>
  <c r="G155" i="9"/>
  <c r="F155" i="9"/>
  <c r="H154" i="9"/>
  <c r="G154" i="9"/>
  <c r="F154" i="9"/>
  <c r="H153" i="9"/>
  <c r="G153" i="9"/>
  <c r="F153" i="9"/>
  <c r="H152" i="9"/>
  <c r="G152" i="9"/>
  <c r="F152" i="9"/>
  <c r="H151" i="9"/>
  <c r="G151" i="9"/>
  <c r="E151" i="9" s="1"/>
  <c r="F151" i="9"/>
  <c r="H150" i="9"/>
  <c r="G150" i="9"/>
  <c r="F150" i="9"/>
  <c r="H149" i="9"/>
  <c r="G149" i="9"/>
  <c r="F149" i="9"/>
  <c r="H148" i="9"/>
  <c r="G148" i="9"/>
  <c r="E148" i="9" s="1"/>
  <c r="B148" i="9" s="1"/>
  <c r="F148" i="9"/>
  <c r="H147" i="9"/>
  <c r="G147" i="9"/>
  <c r="E147" i="9" s="1"/>
  <c r="F147" i="9"/>
  <c r="H146" i="9"/>
  <c r="G146" i="9"/>
  <c r="F146" i="9"/>
  <c r="H145" i="9"/>
  <c r="G145" i="9"/>
  <c r="F145" i="9"/>
  <c r="H144" i="9"/>
  <c r="G144" i="9"/>
  <c r="F144" i="9"/>
  <c r="H143" i="9"/>
  <c r="G143" i="9"/>
  <c r="F143" i="9"/>
  <c r="F142" i="9"/>
  <c r="H141" i="9"/>
  <c r="G141" i="9"/>
  <c r="F141" i="9"/>
  <c r="H140" i="9"/>
  <c r="G140" i="9"/>
  <c r="E140" i="9" s="1"/>
  <c r="B140" i="9" s="1"/>
  <c r="F140" i="9"/>
  <c r="H139" i="9"/>
  <c r="G139" i="9"/>
  <c r="F139" i="9"/>
  <c r="H138" i="9"/>
  <c r="G138" i="9"/>
  <c r="F138" i="9"/>
  <c r="H137" i="9"/>
  <c r="G137" i="9"/>
  <c r="F137" i="9"/>
  <c r="H136" i="9"/>
  <c r="G136" i="9"/>
  <c r="E136" i="9" s="1"/>
  <c r="B136" i="9" s="1"/>
  <c r="F136" i="9"/>
  <c r="H135" i="9"/>
  <c r="G135" i="9"/>
  <c r="E135" i="9" s="1"/>
  <c r="F135" i="9"/>
  <c r="H134" i="9"/>
  <c r="G134" i="9"/>
  <c r="E134" i="9" s="1"/>
  <c r="F134" i="9"/>
  <c r="H133" i="9"/>
  <c r="G133" i="9"/>
  <c r="F133" i="9"/>
  <c r="H132" i="9"/>
  <c r="G132" i="9"/>
  <c r="E132" i="9" s="1"/>
  <c r="B132" i="9" s="1"/>
  <c r="F132" i="9"/>
  <c r="H131" i="9"/>
  <c r="G131" i="9"/>
  <c r="E131" i="9" s="1"/>
  <c r="F131" i="9"/>
  <c r="H130" i="9"/>
  <c r="G130" i="9"/>
  <c r="F130" i="9"/>
  <c r="H129" i="9"/>
  <c r="G129" i="9"/>
  <c r="F129" i="9"/>
  <c r="H128" i="9"/>
  <c r="G128" i="9"/>
  <c r="E128" i="9" s="1"/>
  <c r="B128" i="9" s="1"/>
  <c r="F128" i="9"/>
  <c r="H127" i="9"/>
  <c r="G127" i="9"/>
  <c r="F127" i="9"/>
  <c r="H126" i="9"/>
  <c r="G126" i="9"/>
  <c r="E126" i="9" s="1"/>
  <c r="F126" i="9"/>
  <c r="H125" i="9"/>
  <c r="G125" i="9"/>
  <c r="F125" i="9"/>
  <c r="H124" i="9"/>
  <c r="G124" i="9"/>
  <c r="F124" i="9"/>
  <c r="E124" i="9"/>
  <c r="B124" i="9" s="1"/>
  <c r="H123" i="9"/>
  <c r="G123" i="9"/>
  <c r="F123" i="9"/>
  <c r="E123" i="9"/>
  <c r="H122" i="9"/>
  <c r="G122" i="9"/>
  <c r="E122" i="9" s="1"/>
  <c r="F122" i="9"/>
  <c r="H121" i="9"/>
  <c r="G121" i="9"/>
  <c r="F121" i="9"/>
  <c r="H120" i="9"/>
  <c r="G120" i="9"/>
  <c r="E120" i="9" s="1"/>
  <c r="B120" i="9" s="1"/>
  <c r="F120" i="9"/>
  <c r="H119" i="9"/>
  <c r="G119" i="9"/>
  <c r="E119" i="9" s="1"/>
  <c r="F119" i="9"/>
  <c r="H118" i="9"/>
  <c r="G118" i="9"/>
  <c r="E118" i="9" s="1"/>
  <c r="F118" i="9"/>
  <c r="H117" i="9"/>
  <c r="G117" i="9"/>
  <c r="F117" i="9"/>
  <c r="H116" i="9"/>
  <c r="G116" i="9"/>
  <c r="E116" i="9" s="1"/>
  <c r="B116" i="9" s="1"/>
  <c r="F116" i="9"/>
  <c r="H115" i="9"/>
  <c r="G115" i="9"/>
  <c r="E115" i="9" s="1"/>
  <c r="F115" i="9"/>
  <c r="H114" i="9"/>
  <c r="G114" i="9"/>
  <c r="E114" i="9" s="1"/>
  <c r="F114" i="9"/>
  <c r="H113" i="9"/>
  <c r="G113" i="9"/>
  <c r="F113" i="9"/>
  <c r="H112" i="9"/>
  <c r="G112" i="9"/>
  <c r="E112" i="9" s="1"/>
  <c r="B112" i="9" s="1"/>
  <c r="F112" i="9"/>
  <c r="H111" i="9"/>
  <c r="E111" i="9" s="1"/>
  <c r="B111" i="9" s="1"/>
  <c r="G111" i="9"/>
  <c r="F111" i="9"/>
  <c r="H110" i="9"/>
  <c r="G110" i="9"/>
  <c r="E110" i="9" s="1"/>
  <c r="B110" i="9" s="1"/>
  <c r="F110" i="9"/>
  <c r="H109" i="9"/>
  <c r="G109" i="9"/>
  <c r="F109" i="9"/>
  <c r="H108" i="9"/>
  <c r="G108" i="9"/>
  <c r="F108" i="9"/>
  <c r="H107" i="9"/>
  <c r="G107" i="9"/>
  <c r="E107" i="9" s="1"/>
  <c r="B107" i="9" s="1"/>
  <c r="F107" i="9"/>
  <c r="H106" i="9"/>
  <c r="G106" i="9"/>
  <c r="F106" i="9"/>
  <c r="H105" i="9"/>
  <c r="G105" i="9"/>
  <c r="F105" i="9"/>
  <c r="H104" i="9"/>
  <c r="G104" i="9"/>
  <c r="F104" i="9"/>
  <c r="H103" i="9"/>
  <c r="G103" i="9"/>
  <c r="E103" i="9" s="1"/>
  <c r="B103" i="9" s="1"/>
  <c r="F103" i="9"/>
  <c r="H102" i="9"/>
  <c r="G102" i="9"/>
  <c r="F102" i="9"/>
  <c r="H101" i="9"/>
  <c r="G101" i="9"/>
  <c r="F101" i="9"/>
  <c r="H100" i="9"/>
  <c r="G100" i="9"/>
  <c r="F100" i="9"/>
  <c r="H99" i="9"/>
  <c r="G99" i="9"/>
  <c r="E99" i="9" s="1"/>
  <c r="B99" i="9" s="1"/>
  <c r="F99" i="9"/>
  <c r="H98" i="9"/>
  <c r="G98" i="9"/>
  <c r="E98" i="9" s="1"/>
  <c r="F98" i="9"/>
  <c r="H97" i="9"/>
  <c r="G97" i="9"/>
  <c r="F97" i="9"/>
  <c r="H96" i="9"/>
  <c r="G96" i="9"/>
  <c r="F96" i="9"/>
  <c r="H95" i="9"/>
  <c r="G95" i="9"/>
  <c r="F95" i="9"/>
  <c r="H94" i="9"/>
  <c r="G94" i="9"/>
  <c r="F94" i="9"/>
  <c r="H93" i="9"/>
  <c r="G93" i="9"/>
  <c r="F93" i="9"/>
  <c r="H92" i="9"/>
  <c r="E92" i="9" s="1"/>
  <c r="B92" i="9" s="1"/>
  <c r="G92" i="9"/>
  <c r="F92" i="9"/>
  <c r="H91" i="9"/>
  <c r="G91" i="9"/>
  <c r="E91" i="9" s="1"/>
  <c r="B91" i="9" s="1"/>
  <c r="F91" i="9"/>
  <c r="H90" i="9"/>
  <c r="G90" i="9"/>
  <c r="E90" i="9" s="1"/>
  <c r="F90" i="9"/>
  <c r="H89" i="9"/>
  <c r="G89" i="9"/>
  <c r="F89" i="9"/>
  <c r="H88" i="9"/>
  <c r="G88" i="9"/>
  <c r="F88" i="9"/>
  <c r="H87" i="9"/>
  <c r="G87" i="9"/>
  <c r="E87" i="9" s="1"/>
  <c r="B87" i="9" s="1"/>
  <c r="F87" i="9"/>
  <c r="H86" i="9"/>
  <c r="G86" i="9"/>
  <c r="F86" i="9"/>
  <c r="H85" i="9"/>
  <c r="G85" i="9"/>
  <c r="F85" i="9"/>
  <c r="H84" i="9"/>
  <c r="E84" i="9" s="1"/>
  <c r="B84" i="9" s="1"/>
  <c r="G84" i="9"/>
  <c r="F84" i="9"/>
  <c r="H83" i="9"/>
  <c r="G83" i="9"/>
  <c r="E83" i="9" s="1"/>
  <c r="B83" i="9" s="1"/>
  <c r="F83" i="9"/>
  <c r="H82" i="9"/>
  <c r="G82" i="9"/>
  <c r="E82" i="9" s="1"/>
  <c r="F82" i="9"/>
  <c r="H81" i="9"/>
  <c r="G81" i="9"/>
  <c r="F81" i="9"/>
  <c r="H80" i="9"/>
  <c r="G80" i="9"/>
  <c r="F80" i="9"/>
  <c r="H79" i="9"/>
  <c r="E79" i="9" s="1"/>
  <c r="B79" i="9" s="1"/>
  <c r="G79" i="9"/>
  <c r="F79" i="9"/>
  <c r="H78" i="9"/>
  <c r="G78" i="9"/>
  <c r="F78" i="9"/>
  <c r="H77" i="9"/>
  <c r="G77" i="9"/>
  <c r="E77" i="9" s="1"/>
  <c r="B77" i="9" s="1"/>
  <c r="F77" i="9"/>
  <c r="H76" i="9"/>
  <c r="E76" i="9" s="1"/>
  <c r="B76" i="9" s="1"/>
  <c r="G76" i="9"/>
  <c r="F76" i="9"/>
  <c r="H75" i="9"/>
  <c r="G75" i="9"/>
  <c r="F75" i="9"/>
  <c r="H74" i="9"/>
  <c r="G74" i="9"/>
  <c r="E74" i="9" s="1"/>
  <c r="F74" i="9"/>
  <c r="H73" i="9"/>
  <c r="G73" i="9"/>
  <c r="F73" i="9"/>
  <c r="H72" i="9"/>
  <c r="G72" i="9"/>
  <c r="F72" i="9"/>
  <c r="H71" i="9"/>
  <c r="G71" i="9"/>
  <c r="F71" i="9"/>
  <c r="H70" i="9"/>
  <c r="G70" i="9"/>
  <c r="E70" i="9" s="1"/>
  <c r="F70" i="9"/>
  <c r="H69" i="9"/>
  <c r="G69" i="9"/>
  <c r="F69" i="9"/>
  <c r="H68" i="9"/>
  <c r="G68" i="9"/>
  <c r="F68" i="9"/>
  <c r="H67" i="9"/>
  <c r="G67" i="9"/>
  <c r="F67" i="9"/>
  <c r="H66" i="9"/>
  <c r="G66" i="9"/>
  <c r="F66" i="9"/>
  <c r="H65" i="9"/>
  <c r="G65" i="9"/>
  <c r="F65" i="9"/>
  <c r="H64" i="9"/>
  <c r="E64" i="9" s="1"/>
  <c r="B64" i="9" s="1"/>
  <c r="G64" i="9"/>
  <c r="F64" i="9"/>
  <c r="H63" i="9"/>
  <c r="E63" i="9" s="1"/>
  <c r="B63" i="9" s="1"/>
  <c r="G63" i="9"/>
  <c r="F63" i="9"/>
  <c r="H62" i="9"/>
  <c r="G62" i="9"/>
  <c r="F62" i="9"/>
  <c r="H61" i="9"/>
  <c r="G61" i="9"/>
  <c r="F61" i="9"/>
  <c r="H60" i="9"/>
  <c r="G60" i="9"/>
  <c r="F60" i="9"/>
  <c r="H59" i="9"/>
  <c r="E59" i="9" s="1"/>
  <c r="B59" i="9" s="1"/>
  <c r="G59" i="9"/>
  <c r="F59" i="9"/>
  <c r="H58" i="9"/>
  <c r="G58" i="9"/>
  <c r="F58" i="9"/>
  <c r="H57" i="9"/>
  <c r="G57" i="9"/>
  <c r="E57" i="9" s="1"/>
  <c r="B57" i="9" s="1"/>
  <c r="F57" i="9"/>
  <c r="H56" i="9"/>
  <c r="G56" i="9"/>
  <c r="F56" i="9"/>
  <c r="H55" i="9"/>
  <c r="G55" i="9"/>
  <c r="F55" i="9"/>
  <c r="H54" i="9"/>
  <c r="G54" i="9"/>
  <c r="F54" i="9"/>
  <c r="H53" i="9"/>
  <c r="G53" i="9"/>
  <c r="E53" i="9" s="1"/>
  <c r="B53" i="9" s="1"/>
  <c r="F53" i="9"/>
  <c r="H52" i="9"/>
  <c r="E52" i="9" s="1"/>
  <c r="B52" i="9" s="1"/>
  <c r="G52" i="9"/>
  <c r="F52" i="9"/>
  <c r="H51" i="9"/>
  <c r="G51" i="9"/>
  <c r="E51" i="9" s="1"/>
  <c r="B51" i="9" s="1"/>
  <c r="F51" i="9"/>
  <c r="H50" i="9"/>
  <c r="G50" i="9"/>
  <c r="F50" i="9"/>
  <c r="H49" i="9"/>
  <c r="G49" i="9"/>
  <c r="F49" i="9"/>
  <c r="H48" i="9"/>
  <c r="G48" i="9"/>
  <c r="F48" i="9"/>
  <c r="H47" i="9"/>
  <c r="G47" i="9"/>
  <c r="E47" i="9" s="1"/>
  <c r="B47" i="9" s="1"/>
  <c r="F47" i="9"/>
  <c r="H46" i="9"/>
  <c r="G46" i="9"/>
  <c r="F46" i="9"/>
  <c r="H45" i="9"/>
  <c r="G45" i="9"/>
  <c r="E45" i="9" s="1"/>
  <c r="B45" i="9" s="1"/>
  <c r="F45" i="9"/>
  <c r="H44" i="9"/>
  <c r="G44" i="9"/>
  <c r="F44" i="9"/>
  <c r="H43" i="9"/>
  <c r="G43" i="9"/>
  <c r="F43" i="9"/>
  <c r="E43" i="9"/>
  <c r="B43" i="9" s="1"/>
  <c r="H42" i="9"/>
  <c r="G42" i="9"/>
  <c r="E42" i="9" s="1"/>
  <c r="B42" i="9" s="1"/>
  <c r="F42" i="9"/>
  <c r="H41" i="9"/>
  <c r="G41" i="9"/>
  <c r="F41" i="9"/>
  <c r="H40" i="9"/>
  <c r="G40" i="9"/>
  <c r="F40" i="9"/>
  <c r="H39" i="9"/>
  <c r="G39" i="9"/>
  <c r="F39" i="9"/>
  <c r="H38" i="9"/>
  <c r="G38" i="9"/>
  <c r="E38" i="9" s="1"/>
  <c r="B38" i="9" s="1"/>
  <c r="F38" i="9"/>
  <c r="H37" i="9"/>
  <c r="G37" i="9"/>
  <c r="F37" i="9"/>
  <c r="H36" i="9"/>
  <c r="G36" i="9"/>
  <c r="F36" i="9"/>
  <c r="H35" i="9"/>
  <c r="G35" i="9"/>
  <c r="F35" i="9"/>
  <c r="H34" i="9"/>
  <c r="G34" i="9"/>
  <c r="E34" i="9" s="1"/>
  <c r="B34" i="9" s="1"/>
  <c r="F34" i="9"/>
  <c r="H33" i="9"/>
  <c r="G33" i="9"/>
  <c r="F33" i="9"/>
  <c r="H32" i="9"/>
  <c r="G32" i="9"/>
  <c r="F32" i="9"/>
  <c r="H31" i="9"/>
  <c r="G31" i="9"/>
  <c r="F31" i="9"/>
  <c r="H30" i="9"/>
  <c r="G30" i="9"/>
  <c r="F30" i="9"/>
  <c r="H29" i="9"/>
  <c r="G29" i="9"/>
  <c r="F29" i="9"/>
  <c r="H28" i="9"/>
  <c r="E28" i="9" s="1"/>
  <c r="B28" i="9" s="1"/>
  <c r="G28" i="9"/>
  <c r="F28" i="9"/>
  <c r="H27" i="9"/>
  <c r="G27" i="9"/>
  <c r="E27" i="9" s="1"/>
  <c r="B27" i="9" s="1"/>
  <c r="F27" i="9"/>
  <c r="H26" i="9"/>
  <c r="G26" i="9"/>
  <c r="F26" i="9"/>
  <c r="H25" i="9"/>
  <c r="G25" i="9"/>
  <c r="F25" i="9"/>
  <c r="H24" i="9"/>
  <c r="G24" i="9"/>
  <c r="F24" i="9"/>
  <c r="H23" i="9"/>
  <c r="G23" i="9"/>
  <c r="E23" i="9" s="1"/>
  <c r="B23" i="9" s="1"/>
  <c r="F23" i="9"/>
  <c r="H22" i="9"/>
  <c r="G22" i="9"/>
  <c r="F22" i="9"/>
  <c r="H21" i="9"/>
  <c r="G21" i="9"/>
  <c r="F21" i="9"/>
  <c r="F20" i="9"/>
  <c r="F4" i="9"/>
  <c r="O3" i="9"/>
  <c r="G274" i="9" s="1"/>
  <c r="E274" i="9" s="1"/>
  <c r="B274" i="9" s="1"/>
  <c r="I3" i="9"/>
  <c r="H3" i="9"/>
  <c r="G3" i="9"/>
  <c r="D101" i="8"/>
  <c r="I36" i="3" s="1"/>
  <c r="D95" i="8"/>
  <c r="D90" i="8"/>
  <c r="D85" i="8"/>
  <c r="D80" i="8"/>
  <c r="D75" i="8"/>
  <c r="D70" i="8"/>
  <c r="D65" i="8"/>
  <c r="D60" i="8"/>
  <c r="D55" i="8"/>
  <c r="D50" i="8"/>
  <c r="D49" i="8" s="1"/>
  <c r="D44" i="8"/>
  <c r="D36" i="8"/>
  <c r="C1511" i="1" s="1"/>
  <c r="D26" i="8"/>
  <c r="D18" i="8"/>
  <c r="D8" i="8"/>
  <c r="C1483" i="1" s="1"/>
  <c r="E44" i="7"/>
  <c r="D44" i="7"/>
  <c r="E39" i="7"/>
  <c r="D39" i="7"/>
  <c r="E38" i="7"/>
  <c r="E30" i="7"/>
  <c r="D30" i="7"/>
  <c r="E23" i="7"/>
  <c r="E22" i="7" s="1"/>
  <c r="E5" i="7" s="1"/>
  <c r="D1436" i="1" s="1"/>
  <c r="D23" i="7"/>
  <c r="D22" i="7"/>
  <c r="E7" i="7"/>
  <c r="E6" i="7" s="1"/>
  <c r="D7" i="7"/>
  <c r="D6" i="7"/>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1376" i="1" s="1"/>
  <c r="D82" i="6"/>
  <c r="C1376" i="1" s="1"/>
  <c r="F80" i="6"/>
  <c r="F79" i="6"/>
  <c r="F78" i="6"/>
  <c r="F77" i="6"/>
  <c r="F76"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D246" i="5"/>
  <c r="F244" i="5"/>
  <c r="F243" i="5"/>
  <c r="E242" i="5"/>
  <c r="D242" i="5"/>
  <c r="F242" i="5" s="1"/>
  <c r="F241" i="5"/>
  <c r="F240" i="5"/>
  <c r="E239" i="5"/>
  <c r="D239" i="5"/>
  <c r="E238" i="5"/>
  <c r="D1215" i="1" s="1"/>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112" i="1" s="1"/>
  <c r="D135" i="5"/>
  <c r="C1113" i="1"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C1066" i="1" s="1"/>
  <c r="E87" i="5"/>
  <c r="D1065" i="1" s="1"/>
  <c r="F86" i="5"/>
  <c r="F85" i="5"/>
  <c r="F84" i="5"/>
  <c r="F83" i="5"/>
  <c r="F82" i="5"/>
  <c r="F81" i="5"/>
  <c r="F80" i="5"/>
  <c r="E79" i="5"/>
  <c r="E78" i="5" s="1"/>
  <c r="D79" i="5"/>
  <c r="F77" i="5"/>
  <c r="F76" i="5"/>
  <c r="F75" i="5"/>
  <c r="F74" i="5"/>
  <c r="F73" i="5"/>
  <c r="F72" i="5"/>
  <c r="F71" i="5"/>
  <c r="E70" i="5"/>
  <c r="E69" i="5" s="1"/>
  <c r="D70" i="5"/>
  <c r="F70" i="5" s="1"/>
  <c r="D69" i="5"/>
  <c r="F67" i="5"/>
  <c r="F66" i="5"/>
  <c r="F65" i="5"/>
  <c r="F64" i="5"/>
  <c r="E63" i="5"/>
  <c r="F63" i="5" s="1"/>
  <c r="D63" i="5"/>
  <c r="F62" i="5"/>
  <c r="F61" i="5"/>
  <c r="F60" i="5"/>
  <c r="F59" i="5"/>
  <c r="F58" i="5"/>
  <c r="F57" i="5"/>
  <c r="E56" i="5"/>
  <c r="D56" i="5"/>
  <c r="F56" i="5" s="1"/>
  <c r="F55" i="5"/>
  <c r="F54" i="5"/>
  <c r="F53" i="5"/>
  <c r="F52" i="5"/>
  <c r="E52" i="5"/>
  <c r="D1030" i="1" s="1"/>
  <c r="D52" i="5"/>
  <c r="F51" i="5"/>
  <c r="F50" i="5"/>
  <c r="F49" i="5"/>
  <c r="F48" i="5"/>
  <c r="F47" i="5"/>
  <c r="F46" i="5"/>
  <c r="F45" i="5"/>
  <c r="E45" i="5"/>
  <c r="D45" i="5"/>
  <c r="C1023" i="1" s="1"/>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9" i="5" s="1"/>
  <c r="F18" i="5"/>
  <c r="F17" i="5"/>
  <c r="F16" i="5"/>
  <c r="F15" i="5"/>
  <c r="F14" i="5"/>
  <c r="E13" i="5"/>
  <c r="D991" i="1"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1" i="1" s="1"/>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G170" i="9" s="1"/>
  <c r="E170" i="9" s="1"/>
  <c r="B170" i="9" s="1"/>
  <c r="D529"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89" i="1" s="1"/>
  <c r="D495" i="4"/>
  <c r="F494" i="4"/>
  <c r="F493" i="4"/>
  <c r="F492" i="4"/>
  <c r="F491" i="4"/>
  <c r="F490" i="4"/>
  <c r="E490" i="4"/>
  <c r="D490" i="4"/>
  <c r="F489" i="4"/>
  <c r="F488" i="4"/>
  <c r="F487" i="4"/>
  <c r="F486" i="4"/>
  <c r="F485" i="4"/>
  <c r="E485" i="4"/>
  <c r="E484" i="4" s="1"/>
  <c r="D485" i="4"/>
  <c r="F483" i="4"/>
  <c r="F482" i="4"/>
  <c r="E481" i="4"/>
  <c r="D475" i="1" s="1"/>
  <c r="D481" i="4"/>
  <c r="F480" i="4"/>
  <c r="F479" i="4"/>
  <c r="F478" i="4"/>
  <c r="E478" i="4"/>
  <c r="D478" i="4"/>
  <c r="F477" i="4"/>
  <c r="F476" i="4"/>
  <c r="F475" i="4"/>
  <c r="F474" i="4"/>
  <c r="F473" i="4"/>
  <c r="E473" i="4"/>
  <c r="D473" i="4"/>
  <c r="D472" i="4"/>
  <c r="F471" i="4"/>
  <c r="F470" i="4"/>
  <c r="F469" i="4"/>
  <c r="E469" i="4"/>
  <c r="D469" i="4"/>
  <c r="F468" i="4"/>
  <c r="F467" i="4"/>
  <c r="F466" i="4"/>
  <c r="E466" i="4"/>
  <c r="D466" i="4"/>
  <c r="G165" i="9" s="1"/>
  <c r="F465" i="4"/>
  <c r="F464" i="4"/>
  <c r="E463" i="4"/>
  <c r="D463" i="4"/>
  <c r="F463" i="4" s="1"/>
  <c r="F462" i="4"/>
  <c r="F461" i="4"/>
  <c r="E460" i="4"/>
  <c r="E459" i="4" s="1"/>
  <c r="D460" i="4"/>
  <c r="F460" i="4" s="1"/>
  <c r="F459" i="4"/>
  <c r="D459"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E417" i="4"/>
  <c r="D412" i="1" s="1"/>
  <c r="D417" i="4"/>
  <c r="E416" i="4"/>
  <c r="D416" i="4"/>
  <c r="F411" i="4"/>
  <c r="F410" i="4"/>
  <c r="F409" i="4"/>
  <c r="F406" i="4"/>
  <c r="F405" i="4"/>
  <c r="F404" i="4"/>
  <c r="F403" i="4"/>
  <c r="E402" i="4"/>
  <c r="D397" i="1" s="1"/>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59" i="1" s="1"/>
  <c r="D364" i="4"/>
  <c r="F362" i="4"/>
  <c r="F361" i="4"/>
  <c r="F360" i="4"/>
  <c r="F359" i="4"/>
  <c r="F358" i="4"/>
  <c r="F357" i="4"/>
  <c r="E356" i="4"/>
  <c r="D356" i="4"/>
  <c r="F356" i="4" s="1"/>
  <c r="F355" i="4"/>
  <c r="F354" i="4"/>
  <c r="F353" i="4"/>
  <c r="E352" i="4"/>
  <c r="D352" i="4"/>
  <c r="D351" i="4" s="1"/>
  <c r="C346" i="1" s="1"/>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1" i="1" s="1"/>
  <c r="D326" i="4"/>
  <c r="F325" i="4"/>
  <c r="F324" i="4"/>
  <c r="F323" i="4"/>
  <c r="F322" i="4"/>
  <c r="F321" i="4"/>
  <c r="F320" i="4"/>
  <c r="F319" i="4"/>
  <c r="F318" i="4"/>
  <c r="F317" i="4"/>
  <c r="E317" i="4"/>
  <c r="D317" i="4"/>
  <c r="F316" i="4"/>
  <c r="F315" i="4"/>
  <c r="F314"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E279" i="4"/>
  <c r="D275" i="1" s="1"/>
  <c r="D279" i="4"/>
  <c r="F278" i="4"/>
  <c r="F277" i="4"/>
  <c r="F276" i="4"/>
  <c r="F275" i="4"/>
  <c r="F274" i="4"/>
  <c r="E273" i="4"/>
  <c r="D269" i="1" s="1"/>
  <c r="D273" i="4"/>
  <c r="D263" i="4" s="1"/>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1" i="1" s="1"/>
  <c r="D225" i="4"/>
  <c r="F225" i="4" s="1"/>
  <c r="F223" i="4"/>
  <c r="F222" i="4"/>
  <c r="F221" i="4"/>
  <c r="F220" i="4"/>
  <c r="F219" i="4"/>
  <c r="E219" i="4"/>
  <c r="D219" i="4"/>
  <c r="F218" i="4"/>
  <c r="F217" i="4"/>
  <c r="E216" i="4"/>
  <c r="E215" i="4" s="1"/>
  <c r="D216" i="4"/>
  <c r="F216" i="4" s="1"/>
  <c r="F214" i="4"/>
  <c r="F213" i="4"/>
  <c r="F212" i="4"/>
  <c r="F211" i="4"/>
  <c r="E210" i="4"/>
  <c r="D210" i="4"/>
  <c r="F210" i="4" s="1"/>
  <c r="F209" i="4"/>
  <c r="F208" i="4"/>
  <c r="F207" i="4"/>
  <c r="F206" i="4"/>
  <c r="F205" i="4"/>
  <c r="F204" i="4"/>
  <c r="F203" i="4"/>
  <c r="E202" i="4"/>
  <c r="E196" i="4" s="1"/>
  <c r="D192" i="1" s="1"/>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5" i="1" s="1"/>
  <c r="D169" i="4"/>
  <c r="F169" i="4" s="1"/>
  <c r="F168" i="4"/>
  <c r="F167" i="4"/>
  <c r="F166" i="4"/>
  <c r="F165" i="4"/>
  <c r="E164" i="4"/>
  <c r="D160" i="1" s="1"/>
  <c r="D164" i="4"/>
  <c r="F164" i="4" s="1"/>
  <c r="F162" i="4"/>
  <c r="F161" i="4"/>
  <c r="F160" i="4"/>
  <c r="F159" i="4"/>
  <c r="E159" i="4"/>
  <c r="E152" i="4" s="1"/>
  <c r="D148" i="1"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E128" i="4"/>
  <c r="D128" i="4"/>
  <c r="F128" i="4" s="1"/>
  <c r="F127" i="4"/>
  <c r="F126" i="4"/>
  <c r="E125" i="4"/>
  <c r="D121" i="1" s="1"/>
  <c r="D125" i="4"/>
  <c r="C121" i="1" s="1"/>
  <c r="H121" i="1" s="1"/>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F98" i="4"/>
  <c r="E98" i="4"/>
  <c r="D98" i="4"/>
  <c r="F97" i="4"/>
  <c r="F96" i="4"/>
  <c r="F95" i="4"/>
  <c r="F94" i="4"/>
  <c r="F93" i="4"/>
  <c r="F92" i="4"/>
  <c r="E91" i="4"/>
  <c r="E82" i="4" s="1"/>
  <c r="D78" i="1" s="1"/>
  <c r="D91" i="4"/>
  <c r="F91" i="4" s="1"/>
  <c r="F90" i="4"/>
  <c r="F89" i="4"/>
  <c r="F88" i="4"/>
  <c r="F87" i="4"/>
  <c r="F86" i="4"/>
  <c r="F85" i="4"/>
  <c r="F84" i="4"/>
  <c r="E83" i="4"/>
  <c r="D83" i="4"/>
  <c r="F83" i="4" s="1"/>
  <c r="F81" i="4"/>
  <c r="F80" i="4"/>
  <c r="F79" i="4"/>
  <c r="F78" i="4"/>
  <c r="F77" i="4"/>
  <c r="E77" i="4"/>
  <c r="D77" i="4"/>
  <c r="F76" i="4"/>
  <c r="F75" i="4"/>
  <c r="E74" i="4"/>
  <c r="D70" i="1" s="1"/>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G176" i="9" s="1"/>
  <c r="E176" i="9" s="1"/>
  <c r="B176" i="9"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H32" i="3"/>
  <c r="G32" i="3"/>
  <c r="B32" i="3"/>
  <c r="I31" i="3"/>
  <c r="G31" i="3"/>
  <c r="B31" i="3"/>
  <c r="I30" i="3"/>
  <c r="H30" i="3"/>
  <c r="G30" i="3"/>
  <c r="B30" i="3"/>
  <c r="I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G1578" i="1"/>
  <c r="C1578" i="1"/>
  <c r="H1578" i="1" s="1"/>
  <c r="H1577" i="1"/>
  <c r="C1577" i="1"/>
  <c r="G1577" i="1" s="1"/>
  <c r="G1575" i="1"/>
  <c r="C1575" i="1"/>
  <c r="H1575" i="1" s="1"/>
  <c r="G1574" i="1"/>
  <c r="C1574" i="1"/>
  <c r="H1574" i="1" s="1"/>
  <c r="H1573" i="1"/>
  <c r="C1573" i="1"/>
  <c r="G1573" i="1" s="1"/>
  <c r="H1572" i="1"/>
  <c r="G1572" i="1"/>
  <c r="C1572" i="1"/>
  <c r="G1571" i="1"/>
  <c r="C1571" i="1"/>
  <c r="H1571" i="1" s="1"/>
  <c r="G1570" i="1"/>
  <c r="C1570" i="1"/>
  <c r="H1570" i="1" s="1"/>
  <c r="H1569" i="1"/>
  <c r="C1569" i="1"/>
  <c r="G1569" i="1" s="1"/>
  <c r="H1568" i="1"/>
  <c r="G1568" i="1"/>
  <c r="C1568" i="1"/>
  <c r="G1567" i="1"/>
  <c r="C1567" i="1"/>
  <c r="H1567" i="1" s="1"/>
  <c r="G1566" i="1"/>
  <c r="C1566" i="1"/>
  <c r="H1566" i="1" s="1"/>
  <c r="H1565" i="1"/>
  <c r="C1565" i="1"/>
  <c r="G1565" i="1" s="1"/>
  <c r="H1564" i="1"/>
  <c r="G1564" i="1"/>
  <c r="C1564" i="1"/>
  <c r="G1563" i="1"/>
  <c r="C1563" i="1"/>
  <c r="H1563" i="1" s="1"/>
  <c r="G1562" i="1"/>
  <c r="C1562" i="1"/>
  <c r="H1562" i="1" s="1"/>
  <c r="H1561" i="1"/>
  <c r="C1561" i="1"/>
  <c r="G1561" i="1" s="1"/>
  <c r="H1560" i="1"/>
  <c r="G1560" i="1"/>
  <c r="C1560" i="1"/>
  <c r="G1559" i="1"/>
  <c r="C1559" i="1"/>
  <c r="H1559" i="1" s="1"/>
  <c r="G1558" i="1"/>
  <c r="C1558" i="1"/>
  <c r="H1558" i="1" s="1"/>
  <c r="H1557" i="1"/>
  <c r="C1557" i="1"/>
  <c r="G1557" i="1" s="1"/>
  <c r="H1556" i="1"/>
  <c r="G1556" i="1"/>
  <c r="C1556" i="1"/>
  <c r="G1555" i="1"/>
  <c r="C1555" i="1"/>
  <c r="H1555" i="1" s="1"/>
  <c r="G1554" i="1"/>
  <c r="C1554" i="1"/>
  <c r="H1554" i="1" s="1"/>
  <c r="H1553" i="1"/>
  <c r="C1553" i="1"/>
  <c r="G1553" i="1" s="1"/>
  <c r="H1552" i="1"/>
  <c r="G1552" i="1"/>
  <c r="C1552" i="1"/>
  <c r="G1551" i="1"/>
  <c r="C1551" i="1"/>
  <c r="H1551" i="1" s="1"/>
  <c r="G1550" i="1"/>
  <c r="C1550" i="1"/>
  <c r="H1550" i="1" s="1"/>
  <c r="H1549" i="1"/>
  <c r="C1549" i="1"/>
  <c r="G1549" i="1" s="1"/>
  <c r="H1548" i="1"/>
  <c r="G1548" i="1"/>
  <c r="C1548" i="1"/>
  <c r="G1547" i="1"/>
  <c r="C1547" i="1"/>
  <c r="H1547" i="1" s="1"/>
  <c r="G1546" i="1"/>
  <c r="C1546" i="1"/>
  <c r="H1546" i="1" s="1"/>
  <c r="H1545" i="1"/>
  <c r="C1545" i="1"/>
  <c r="G1545" i="1" s="1"/>
  <c r="H1544" i="1"/>
  <c r="G1544" i="1"/>
  <c r="C1544" i="1"/>
  <c r="G1543" i="1"/>
  <c r="C1543" i="1"/>
  <c r="H1543" i="1" s="1"/>
  <c r="G1542" i="1"/>
  <c r="C1542" i="1"/>
  <c r="H1542" i="1" s="1"/>
  <c r="H1541" i="1"/>
  <c r="C1541" i="1"/>
  <c r="G1541" i="1" s="1"/>
  <c r="H1540" i="1"/>
  <c r="G1540" i="1"/>
  <c r="C1540" i="1"/>
  <c r="G1539" i="1"/>
  <c r="C1539" i="1"/>
  <c r="H1539" i="1" s="1"/>
  <c r="G1538" i="1"/>
  <c r="C1538" i="1"/>
  <c r="H1538" i="1" s="1"/>
  <c r="H1537" i="1"/>
  <c r="C1537" i="1"/>
  <c r="G1537" i="1" s="1"/>
  <c r="H1536" i="1"/>
  <c r="G1536" i="1"/>
  <c r="C1536" i="1"/>
  <c r="G1535" i="1"/>
  <c r="C1535" i="1"/>
  <c r="H1535" i="1" s="1"/>
  <c r="G1534" i="1"/>
  <c r="C1534" i="1"/>
  <c r="H1534" i="1" s="1"/>
  <c r="H1533" i="1"/>
  <c r="C1533" i="1"/>
  <c r="G1533" i="1" s="1"/>
  <c r="H1532" i="1"/>
  <c r="G1532" i="1"/>
  <c r="C1532" i="1"/>
  <c r="G1531" i="1"/>
  <c r="C1531" i="1"/>
  <c r="H1531" i="1" s="1"/>
  <c r="G1530" i="1"/>
  <c r="C1530" i="1"/>
  <c r="H1530" i="1" s="1"/>
  <c r="H1529" i="1"/>
  <c r="C1529" i="1"/>
  <c r="G1529" i="1" s="1"/>
  <c r="H1528" i="1"/>
  <c r="G1528" i="1"/>
  <c r="C1528" i="1"/>
  <c r="G1527" i="1"/>
  <c r="C1527" i="1"/>
  <c r="H1527" i="1" s="1"/>
  <c r="G1526" i="1"/>
  <c r="C1526" i="1"/>
  <c r="H1526" i="1" s="1"/>
  <c r="H1525" i="1"/>
  <c r="C1525" i="1"/>
  <c r="G1525" i="1" s="1"/>
  <c r="H1523" i="1"/>
  <c r="C1523" i="1"/>
  <c r="G1523" i="1" s="1"/>
  <c r="C1522" i="1"/>
  <c r="C1521" i="1"/>
  <c r="G1521" i="1" s="1"/>
  <c r="H1520" i="1"/>
  <c r="G1520" i="1"/>
  <c r="C1520" i="1"/>
  <c r="C1519" i="1"/>
  <c r="H1516" i="1"/>
  <c r="G1516" i="1"/>
  <c r="C1516" i="1"/>
  <c r="C1515" i="1"/>
  <c r="G1515" i="1" s="1"/>
  <c r="C1514" i="1"/>
  <c r="C1513" i="1"/>
  <c r="G1513" i="1" s="1"/>
  <c r="H1512" i="1"/>
  <c r="G1512" i="1"/>
  <c r="C1512" i="1"/>
  <c r="C1510" i="1"/>
  <c r="H1510" i="1" s="1"/>
  <c r="C1509" i="1"/>
  <c r="C1508" i="1"/>
  <c r="H1508" i="1" s="1"/>
  <c r="C1507" i="1"/>
  <c r="G1507" i="1" s="1"/>
  <c r="C1506" i="1"/>
  <c r="C1505" i="1"/>
  <c r="G1505" i="1" s="1"/>
  <c r="C1504" i="1"/>
  <c r="H1504" i="1" s="1"/>
  <c r="C1503" i="1"/>
  <c r="C1502" i="1"/>
  <c r="H1502" i="1" s="1"/>
  <c r="H1500" i="1"/>
  <c r="G1500" i="1"/>
  <c r="C1500" i="1"/>
  <c r="C1498" i="1"/>
  <c r="C1497" i="1"/>
  <c r="G1497" i="1" s="1"/>
  <c r="C1496" i="1"/>
  <c r="H1496" i="1" s="1"/>
  <c r="C1495" i="1"/>
  <c r="C1494" i="1"/>
  <c r="H1494" i="1" s="1"/>
  <c r="C1493" i="1"/>
  <c r="C1492" i="1"/>
  <c r="H1492" i="1" s="1"/>
  <c r="H1491" i="1"/>
  <c r="C1491" i="1"/>
  <c r="G1491" i="1" s="1"/>
  <c r="C1490" i="1"/>
  <c r="C1489" i="1"/>
  <c r="G1489" i="1" s="1"/>
  <c r="C1488" i="1"/>
  <c r="H1488" i="1" s="1"/>
  <c r="C1487" i="1"/>
  <c r="C1486" i="1"/>
  <c r="H1486" i="1" s="1"/>
  <c r="C1485" i="1"/>
  <c r="C1484" i="1"/>
  <c r="G1484" i="1" s="1"/>
  <c r="C1482" i="1"/>
  <c r="C1480" i="1"/>
  <c r="H1480" i="1" s="1"/>
  <c r="H1479" i="1"/>
  <c r="D1479" i="1"/>
  <c r="C1479" i="1"/>
  <c r="G1479" i="1" s="1"/>
  <c r="H1478" i="1"/>
  <c r="D1478" i="1"/>
  <c r="G1478" i="1" s="1"/>
  <c r="I1478" i="1" s="1"/>
  <c r="C1478" i="1"/>
  <c r="D1477" i="1"/>
  <c r="C1477" i="1"/>
  <c r="D1476" i="1"/>
  <c r="C1476" i="1"/>
  <c r="D1475" i="1"/>
  <c r="C1475" i="1"/>
  <c r="H1474" i="1"/>
  <c r="D1474" i="1"/>
  <c r="C1474" i="1"/>
  <c r="G1474" i="1" s="1"/>
  <c r="I1474" i="1" s="1"/>
  <c r="H1473" i="1"/>
  <c r="D1473" i="1"/>
  <c r="G1473" i="1" s="1"/>
  <c r="C1473" i="1"/>
  <c r="J1472" i="1"/>
  <c r="D1472" i="1"/>
  <c r="C1472" i="1"/>
  <c r="D1471" i="1"/>
  <c r="C1471" i="1"/>
  <c r="D1470" i="1"/>
  <c r="D1469" i="1"/>
  <c r="D1468" i="1"/>
  <c r="C1468" i="1"/>
  <c r="D1467" i="1"/>
  <c r="C1467" i="1"/>
  <c r="H1466" i="1"/>
  <c r="D1466" i="1"/>
  <c r="C1466" i="1"/>
  <c r="G1466" i="1" s="1"/>
  <c r="H1465" i="1"/>
  <c r="D1465" i="1"/>
  <c r="G1465" i="1" s="1"/>
  <c r="I1465" i="1" s="1"/>
  <c r="C1465" i="1"/>
  <c r="D1464" i="1"/>
  <c r="C1464" i="1"/>
  <c r="D1463" i="1"/>
  <c r="C1463" i="1"/>
  <c r="H1462" i="1"/>
  <c r="D1462" i="1"/>
  <c r="C1462" i="1"/>
  <c r="G1462" i="1" s="1"/>
  <c r="I1462" i="1" s="1"/>
  <c r="D1461" i="1"/>
  <c r="C1461" i="1"/>
  <c r="H1461" i="1" s="1"/>
  <c r="J1460" i="1"/>
  <c r="G1460" i="1"/>
  <c r="I1460" i="1" s="1"/>
  <c r="D1460" i="1"/>
  <c r="H1460" i="1" s="1"/>
  <c r="C1460" i="1"/>
  <c r="D1459" i="1"/>
  <c r="C1459" i="1"/>
  <c r="J1458" i="1"/>
  <c r="G1458" i="1"/>
  <c r="D1458" i="1"/>
  <c r="H1458" i="1" s="1"/>
  <c r="C1458" i="1"/>
  <c r="D1457" i="1"/>
  <c r="C1457" i="1"/>
  <c r="H1457" i="1" s="1"/>
  <c r="D1456" i="1"/>
  <c r="H1456" i="1" s="1"/>
  <c r="C1456" i="1"/>
  <c r="D1455" i="1"/>
  <c r="C1455" i="1"/>
  <c r="H1454" i="1"/>
  <c r="D1454" i="1"/>
  <c r="C1454" i="1"/>
  <c r="G1454" i="1" s="1"/>
  <c r="D1453" i="1"/>
  <c r="H1453" i="1" s="1"/>
  <c r="C1453" i="1"/>
  <c r="J1452" i="1"/>
  <c r="H1452" i="1"/>
  <c r="G1452" i="1"/>
  <c r="I1452" i="1" s="1"/>
  <c r="D1452" i="1"/>
  <c r="C1452" i="1"/>
  <c r="D1451" i="1"/>
  <c r="C1451" i="1"/>
  <c r="J1450" i="1"/>
  <c r="G1450" i="1"/>
  <c r="D1450" i="1"/>
  <c r="H1450" i="1" s="1"/>
  <c r="C1450" i="1"/>
  <c r="D1449" i="1"/>
  <c r="H1449" i="1" s="1"/>
  <c r="C1449" i="1"/>
  <c r="J1448" i="1"/>
  <c r="H1448" i="1"/>
  <c r="G1448" i="1"/>
  <c r="I1448" i="1" s="1"/>
  <c r="D1448" i="1"/>
  <c r="C1448" i="1"/>
  <c r="D1447" i="1"/>
  <c r="C1447" i="1"/>
  <c r="J1446" i="1"/>
  <c r="G1446" i="1"/>
  <c r="D1446" i="1"/>
  <c r="H1446" i="1" s="1"/>
  <c r="C1446" i="1"/>
  <c r="H1445" i="1"/>
  <c r="G1445" i="1"/>
  <c r="D1445" i="1"/>
  <c r="C1445" i="1"/>
  <c r="J1445" i="1" s="1"/>
  <c r="G1444" i="1"/>
  <c r="I1444" i="1" s="1"/>
  <c r="D1444" i="1"/>
  <c r="C1444" i="1"/>
  <c r="H1444" i="1" s="1"/>
  <c r="H1443" i="1"/>
  <c r="D1443" i="1"/>
  <c r="C1443" i="1"/>
  <c r="J1443" i="1" s="1"/>
  <c r="J1442" i="1"/>
  <c r="D1442" i="1"/>
  <c r="C1442" i="1"/>
  <c r="H1441" i="1"/>
  <c r="G1441" i="1"/>
  <c r="I1441" i="1" s="1"/>
  <c r="D1441" i="1"/>
  <c r="C1441" i="1"/>
  <c r="J1441" i="1" s="1"/>
  <c r="G1440" i="1"/>
  <c r="I1440" i="1" s="1"/>
  <c r="D1440" i="1"/>
  <c r="C1440" i="1"/>
  <c r="H1440" i="1" s="1"/>
  <c r="H1439" i="1"/>
  <c r="D1439" i="1"/>
  <c r="C1439" i="1"/>
  <c r="J1439" i="1" s="1"/>
  <c r="H1438" i="1"/>
  <c r="D1438" i="1"/>
  <c r="C1438" i="1"/>
  <c r="G1438" i="1" s="1"/>
  <c r="H1437" i="1"/>
  <c r="D1437" i="1"/>
  <c r="C1437" i="1"/>
  <c r="G1437" i="1" s="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C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D1383" i="1"/>
  <c r="H1382" i="1"/>
  <c r="G1382" i="1"/>
  <c r="D1382" i="1"/>
  <c r="C1382" i="1"/>
  <c r="H1381" i="1"/>
  <c r="G1381" i="1"/>
  <c r="D1381" i="1"/>
  <c r="C1381" i="1"/>
  <c r="H1380" i="1"/>
  <c r="G1380" i="1"/>
  <c r="D1380" i="1"/>
  <c r="C1380" i="1"/>
  <c r="D1379" i="1"/>
  <c r="C1379" i="1"/>
  <c r="H1378" i="1"/>
  <c r="G1378" i="1"/>
  <c r="D1378" i="1"/>
  <c r="C1378" i="1"/>
  <c r="H1377" i="1"/>
  <c r="G1377" i="1"/>
  <c r="D1377" i="1"/>
  <c r="C1377" i="1"/>
  <c r="C1375" i="1"/>
  <c r="H1374" i="1"/>
  <c r="G1374" i="1"/>
  <c r="D1374" i="1"/>
  <c r="C1374" i="1"/>
  <c r="H1373" i="1"/>
  <c r="G1373" i="1"/>
  <c r="D1373" i="1"/>
  <c r="C1373" i="1"/>
  <c r="H1372" i="1"/>
  <c r="G1372" i="1"/>
  <c r="D1372" i="1"/>
  <c r="C1372" i="1"/>
  <c r="H1371" i="1"/>
  <c r="G1371" i="1"/>
  <c r="D1371" i="1"/>
  <c r="C1371" i="1"/>
  <c r="H1370" i="1"/>
  <c r="G1370" i="1"/>
  <c r="D1370" i="1"/>
  <c r="C1370" i="1"/>
  <c r="C1369" i="1"/>
  <c r="D1368" i="1"/>
  <c r="C1368" i="1"/>
  <c r="D1367" i="1"/>
  <c r="C1367" i="1"/>
  <c r="H1367" i="1" s="1"/>
  <c r="G1366" i="1"/>
  <c r="D1366" i="1"/>
  <c r="C1366" i="1"/>
  <c r="H1366" i="1" s="1"/>
  <c r="G1365" i="1"/>
  <c r="D1365" i="1"/>
  <c r="C1365" i="1"/>
  <c r="H1365" i="1" s="1"/>
  <c r="D1364" i="1"/>
  <c r="C1364" i="1"/>
  <c r="D1363" i="1"/>
  <c r="C1363" i="1"/>
  <c r="H1363" i="1" s="1"/>
  <c r="G1362" i="1"/>
  <c r="D1362" i="1"/>
  <c r="C1362" i="1"/>
  <c r="H1362" i="1" s="1"/>
  <c r="G1361" i="1"/>
  <c r="D1361" i="1"/>
  <c r="C1361" i="1"/>
  <c r="H1361" i="1" s="1"/>
  <c r="D1360" i="1"/>
  <c r="C1360" i="1"/>
  <c r="D1359" i="1"/>
  <c r="C1359" i="1"/>
  <c r="H1359" i="1" s="1"/>
  <c r="G1358" i="1"/>
  <c r="D1358" i="1"/>
  <c r="C1358" i="1"/>
  <c r="H1358" i="1" s="1"/>
  <c r="G1357" i="1"/>
  <c r="D1357" i="1"/>
  <c r="C1357" i="1"/>
  <c r="H1357" i="1" s="1"/>
  <c r="D1356" i="1"/>
  <c r="C1356" i="1"/>
  <c r="D1355" i="1"/>
  <c r="C1355" i="1"/>
  <c r="H1355" i="1" s="1"/>
  <c r="G1354" i="1"/>
  <c r="D1354" i="1"/>
  <c r="C1354" i="1"/>
  <c r="H1354" i="1" s="1"/>
  <c r="G1353" i="1"/>
  <c r="D1353" i="1"/>
  <c r="C1353" i="1"/>
  <c r="H1353" i="1" s="1"/>
  <c r="D1352" i="1"/>
  <c r="C1352" i="1"/>
  <c r="D1351" i="1"/>
  <c r="C1351" i="1"/>
  <c r="H1351" i="1" s="1"/>
  <c r="G1350" i="1"/>
  <c r="D1350" i="1"/>
  <c r="C1350" i="1"/>
  <c r="H1350" i="1" s="1"/>
  <c r="G1349" i="1"/>
  <c r="D1349" i="1"/>
  <c r="C1349" i="1"/>
  <c r="H1349" i="1" s="1"/>
  <c r="D1348" i="1"/>
  <c r="C1348" i="1"/>
  <c r="D1347" i="1"/>
  <c r="C1347" i="1"/>
  <c r="H1347" i="1" s="1"/>
  <c r="G1346" i="1"/>
  <c r="D1346" i="1"/>
  <c r="C1346" i="1"/>
  <c r="H1346" i="1" s="1"/>
  <c r="G1345" i="1"/>
  <c r="D1345" i="1"/>
  <c r="C1345" i="1"/>
  <c r="H1345" i="1" s="1"/>
  <c r="D1344" i="1"/>
  <c r="C1344" i="1"/>
  <c r="D1343" i="1"/>
  <c r="C1343" i="1"/>
  <c r="H1343" i="1" s="1"/>
  <c r="G1342" i="1"/>
  <c r="D1342" i="1"/>
  <c r="C1342" i="1"/>
  <c r="H1342" i="1" s="1"/>
  <c r="G1341" i="1"/>
  <c r="D1341" i="1"/>
  <c r="C1341" i="1"/>
  <c r="H1341" i="1" s="1"/>
  <c r="D1340" i="1"/>
  <c r="C1340" i="1"/>
  <c r="D1339" i="1"/>
  <c r="C1339" i="1"/>
  <c r="H1339" i="1" s="1"/>
  <c r="G1338" i="1"/>
  <c r="D1338" i="1"/>
  <c r="C1338" i="1"/>
  <c r="H1338" i="1" s="1"/>
  <c r="G1337" i="1"/>
  <c r="D1337" i="1"/>
  <c r="C1337" i="1"/>
  <c r="H1337" i="1" s="1"/>
  <c r="D1336" i="1"/>
  <c r="C1336" i="1"/>
  <c r="D1335" i="1"/>
  <c r="C1335" i="1"/>
  <c r="H1335" i="1" s="1"/>
  <c r="G1334" i="1"/>
  <c r="D1334" i="1"/>
  <c r="C1334" i="1"/>
  <c r="H1334" i="1" s="1"/>
  <c r="G1333" i="1"/>
  <c r="D1333" i="1"/>
  <c r="C1333" i="1"/>
  <c r="H1333" i="1" s="1"/>
  <c r="D1332" i="1"/>
  <c r="C1332" i="1"/>
  <c r="D1331" i="1"/>
  <c r="C1331" i="1"/>
  <c r="H1331" i="1" s="1"/>
  <c r="D1330" i="1"/>
  <c r="C1330" i="1"/>
  <c r="H1330" i="1" s="1"/>
  <c r="D1328" i="1"/>
  <c r="C1328" i="1"/>
  <c r="G1328" i="1" s="1"/>
  <c r="H1327" i="1"/>
  <c r="D1327" i="1"/>
  <c r="C1327" i="1"/>
  <c r="G1327" i="1" s="1"/>
  <c r="H1326" i="1"/>
  <c r="D1326" i="1"/>
  <c r="C1326" i="1"/>
  <c r="G1326" i="1" s="1"/>
  <c r="D1325" i="1"/>
  <c r="C1325" i="1"/>
  <c r="D1324" i="1"/>
  <c r="C1324" i="1"/>
  <c r="G1324" i="1" s="1"/>
  <c r="H1323" i="1"/>
  <c r="D1323" i="1"/>
  <c r="C1323" i="1"/>
  <c r="G1323" i="1" s="1"/>
  <c r="H1322" i="1"/>
  <c r="D1322" i="1"/>
  <c r="C1322" i="1"/>
  <c r="G1322" i="1" s="1"/>
  <c r="D1321" i="1"/>
  <c r="C1321" i="1"/>
  <c r="D1320" i="1"/>
  <c r="C1320" i="1"/>
  <c r="G1320" i="1" s="1"/>
  <c r="H1319" i="1"/>
  <c r="D1319" i="1"/>
  <c r="C1319" i="1"/>
  <c r="G1319" i="1" s="1"/>
  <c r="H1318" i="1"/>
  <c r="D1318" i="1"/>
  <c r="C1318" i="1"/>
  <c r="G1318" i="1" s="1"/>
  <c r="D1317" i="1"/>
  <c r="C1317" i="1"/>
  <c r="D1316" i="1"/>
  <c r="C1316" i="1"/>
  <c r="G1316" i="1" s="1"/>
  <c r="H1315" i="1"/>
  <c r="D1315" i="1"/>
  <c r="C1315" i="1"/>
  <c r="G1315" i="1" s="1"/>
  <c r="H1314" i="1"/>
  <c r="D1314" i="1"/>
  <c r="C1314" i="1"/>
  <c r="G1314" i="1" s="1"/>
  <c r="D1313" i="1"/>
  <c r="C1313" i="1"/>
  <c r="D1312" i="1"/>
  <c r="C1312" i="1"/>
  <c r="G1312" i="1" s="1"/>
  <c r="H1311" i="1"/>
  <c r="D1311" i="1"/>
  <c r="C1311" i="1"/>
  <c r="G1311" i="1" s="1"/>
  <c r="H1310" i="1"/>
  <c r="D1310" i="1"/>
  <c r="C1310" i="1"/>
  <c r="G1310" i="1" s="1"/>
  <c r="D1309" i="1"/>
  <c r="C1309" i="1"/>
  <c r="D1308" i="1"/>
  <c r="C1308" i="1"/>
  <c r="G1308" i="1" s="1"/>
  <c r="H1307" i="1"/>
  <c r="D1307" i="1"/>
  <c r="C1307" i="1"/>
  <c r="G1307" i="1" s="1"/>
  <c r="G1306" i="1"/>
  <c r="D1306" i="1"/>
  <c r="C1306" i="1"/>
  <c r="H1306" i="1" s="1"/>
  <c r="G1305" i="1"/>
  <c r="D1305" i="1"/>
  <c r="C1305" i="1"/>
  <c r="H1305" i="1" s="1"/>
  <c r="C1304" i="1"/>
  <c r="H1303" i="1"/>
  <c r="G1303" i="1"/>
  <c r="D1303" i="1"/>
  <c r="C1303" i="1"/>
  <c r="H1302" i="1"/>
  <c r="G1302" i="1"/>
  <c r="D1302" i="1"/>
  <c r="C1302" i="1"/>
  <c r="H1301" i="1"/>
  <c r="G1301" i="1"/>
  <c r="D1301" i="1"/>
  <c r="C1301" i="1"/>
  <c r="H1300" i="1"/>
  <c r="G1300"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C1216"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H1126" i="1" s="1"/>
  <c r="D1125" i="1"/>
  <c r="C1125" i="1"/>
  <c r="D1123" i="1"/>
  <c r="C1123" i="1"/>
  <c r="H1123" i="1" s="1"/>
  <c r="D1122" i="1"/>
  <c r="C1122" i="1"/>
  <c r="G1121" i="1"/>
  <c r="D1121" i="1"/>
  <c r="C1121" i="1"/>
  <c r="H1121" i="1" s="1"/>
  <c r="G1120" i="1"/>
  <c r="D1120" i="1"/>
  <c r="C1120" i="1"/>
  <c r="H1120" i="1" s="1"/>
  <c r="D1119" i="1"/>
  <c r="C1119" i="1"/>
  <c r="H1119" i="1" s="1"/>
  <c r="D1118" i="1"/>
  <c r="C1118" i="1"/>
  <c r="G1117" i="1"/>
  <c r="D1117" i="1"/>
  <c r="C1117" i="1"/>
  <c r="H1117" i="1" s="1"/>
  <c r="G1116" i="1"/>
  <c r="D1116" i="1"/>
  <c r="C1116" i="1"/>
  <c r="H1116" i="1" s="1"/>
  <c r="D1115" i="1"/>
  <c r="C1115" i="1"/>
  <c r="H1115" i="1" s="1"/>
  <c r="D1114" i="1"/>
  <c r="C1114" i="1"/>
  <c r="D1111" i="1"/>
  <c r="C1111" i="1"/>
  <c r="H1111" i="1" s="1"/>
  <c r="D1110" i="1"/>
  <c r="C1110" i="1"/>
  <c r="G1109" i="1"/>
  <c r="D1109" i="1"/>
  <c r="C1109" i="1"/>
  <c r="H1109" i="1" s="1"/>
  <c r="G1108" i="1"/>
  <c r="D1108" i="1"/>
  <c r="C1108" i="1"/>
  <c r="H1108" i="1" s="1"/>
  <c r="D1107" i="1"/>
  <c r="C1107" i="1"/>
  <c r="H1107" i="1" s="1"/>
  <c r="D1106" i="1"/>
  <c r="C1106" i="1"/>
  <c r="G1105" i="1"/>
  <c r="D1105" i="1"/>
  <c r="C1105" i="1"/>
  <c r="H1105" i="1" s="1"/>
  <c r="G1104" i="1"/>
  <c r="D1104" i="1"/>
  <c r="C1104" i="1"/>
  <c r="H1104" i="1" s="1"/>
  <c r="D1103" i="1"/>
  <c r="C1103" i="1"/>
  <c r="H1103" i="1" s="1"/>
  <c r="D1102" i="1"/>
  <c r="C1102" i="1"/>
  <c r="G1101" i="1"/>
  <c r="D1101" i="1"/>
  <c r="C1101" i="1"/>
  <c r="H1101" i="1" s="1"/>
  <c r="G1100" i="1"/>
  <c r="D1100" i="1"/>
  <c r="C1100" i="1"/>
  <c r="H1100" i="1" s="1"/>
  <c r="D1099" i="1"/>
  <c r="C1099" i="1"/>
  <c r="H1099" i="1" s="1"/>
  <c r="D1098" i="1"/>
  <c r="C1098" i="1"/>
  <c r="G1097" i="1"/>
  <c r="D1097" i="1"/>
  <c r="C1097" i="1"/>
  <c r="H1097" i="1" s="1"/>
  <c r="G1096" i="1"/>
  <c r="D1096" i="1"/>
  <c r="C1096" i="1"/>
  <c r="H1096" i="1" s="1"/>
  <c r="D1095" i="1"/>
  <c r="C1095" i="1"/>
  <c r="H1095" i="1" s="1"/>
  <c r="D1094" i="1"/>
  <c r="C1094" i="1"/>
  <c r="G1093" i="1"/>
  <c r="D1093" i="1"/>
  <c r="C1093" i="1"/>
  <c r="H1093" i="1" s="1"/>
  <c r="G1092" i="1"/>
  <c r="D1092" i="1"/>
  <c r="C1092" i="1"/>
  <c r="H1092" i="1" s="1"/>
  <c r="D1091" i="1"/>
  <c r="C1091" i="1"/>
  <c r="H1091" i="1" s="1"/>
  <c r="D1090" i="1"/>
  <c r="C1090" i="1"/>
  <c r="G1089" i="1"/>
  <c r="D1089" i="1"/>
  <c r="C1089" i="1"/>
  <c r="H1089" i="1" s="1"/>
  <c r="G1088" i="1"/>
  <c r="D1088" i="1"/>
  <c r="C1088" i="1"/>
  <c r="H1088" i="1" s="1"/>
  <c r="D1087" i="1"/>
  <c r="C1087" i="1"/>
  <c r="H1087" i="1" s="1"/>
  <c r="D1086" i="1"/>
  <c r="C1086" i="1"/>
  <c r="G1085" i="1"/>
  <c r="D1085" i="1"/>
  <c r="C1085" i="1"/>
  <c r="H1085" i="1" s="1"/>
  <c r="G1084" i="1"/>
  <c r="D1084" i="1"/>
  <c r="C1084" i="1"/>
  <c r="H1084" i="1" s="1"/>
  <c r="D1083" i="1"/>
  <c r="C1083" i="1"/>
  <c r="H1083" i="1" s="1"/>
  <c r="D1082" i="1"/>
  <c r="C1082" i="1"/>
  <c r="G1081" i="1"/>
  <c r="D1081" i="1"/>
  <c r="C1081" i="1"/>
  <c r="H1081" i="1" s="1"/>
  <c r="G1080" i="1"/>
  <c r="D1080" i="1"/>
  <c r="C1080" i="1"/>
  <c r="H1080" i="1" s="1"/>
  <c r="D1079" i="1"/>
  <c r="C1079" i="1"/>
  <c r="H1079" i="1" s="1"/>
  <c r="D1078" i="1"/>
  <c r="C1078" i="1"/>
  <c r="G1077" i="1"/>
  <c r="D1077" i="1"/>
  <c r="C1077" i="1"/>
  <c r="H1077" i="1" s="1"/>
  <c r="G1076" i="1"/>
  <c r="D1076" i="1"/>
  <c r="C1076" i="1"/>
  <c r="H1076" i="1" s="1"/>
  <c r="D1075" i="1"/>
  <c r="C1075" i="1"/>
  <c r="H1075" i="1" s="1"/>
  <c r="D1074" i="1"/>
  <c r="C1074" i="1"/>
  <c r="G1073" i="1"/>
  <c r="D1073" i="1"/>
  <c r="C1073" i="1"/>
  <c r="H1073" i="1" s="1"/>
  <c r="G1072" i="1"/>
  <c r="D1072" i="1"/>
  <c r="C1072" i="1"/>
  <c r="H1072" i="1" s="1"/>
  <c r="D1071" i="1"/>
  <c r="C1071" i="1"/>
  <c r="H1071" i="1" s="1"/>
  <c r="D1070" i="1"/>
  <c r="C1070" i="1"/>
  <c r="G1069" i="1"/>
  <c r="D1069" i="1"/>
  <c r="C1069" i="1"/>
  <c r="H1069" i="1" s="1"/>
  <c r="G1068" i="1"/>
  <c r="D1068" i="1"/>
  <c r="C1068" i="1"/>
  <c r="H1068" i="1" s="1"/>
  <c r="D1067" i="1"/>
  <c r="C1067" i="1"/>
  <c r="H1067" i="1" s="1"/>
  <c r="D1066" i="1"/>
  <c r="G1064" i="1"/>
  <c r="D1064" i="1"/>
  <c r="C1064" i="1"/>
  <c r="H1064" i="1" s="1"/>
  <c r="D1063" i="1"/>
  <c r="C1063" i="1"/>
  <c r="H1063" i="1" s="1"/>
  <c r="D1062" i="1"/>
  <c r="C1062" i="1"/>
  <c r="D1061" i="1"/>
  <c r="G1061" i="1" s="1"/>
  <c r="C1061" i="1"/>
  <c r="D1060" i="1"/>
  <c r="C1060" i="1"/>
  <c r="H1060" i="1" s="1"/>
  <c r="D1059" i="1"/>
  <c r="C1059" i="1"/>
  <c r="H1059" i="1" s="1"/>
  <c r="D1058" i="1"/>
  <c r="C1058" i="1"/>
  <c r="C1057" i="1"/>
  <c r="D1056" i="1"/>
  <c r="D1055" i="1"/>
  <c r="C1055" i="1"/>
  <c r="G1055" i="1" s="1"/>
  <c r="D1054" i="1"/>
  <c r="C1054" i="1"/>
  <c r="G1053" i="1"/>
  <c r="D1053" i="1"/>
  <c r="C1053" i="1"/>
  <c r="H1053" i="1" s="1"/>
  <c r="D1052" i="1"/>
  <c r="G1052" i="1" s="1"/>
  <c r="C1052" i="1"/>
  <c r="D1051" i="1"/>
  <c r="C1051" i="1"/>
  <c r="D1050" i="1"/>
  <c r="C1050" i="1"/>
  <c r="G1049" i="1"/>
  <c r="D1049" i="1"/>
  <c r="C1049" i="1"/>
  <c r="H1049" i="1" s="1"/>
  <c r="D1048" i="1"/>
  <c r="C1048" i="1"/>
  <c r="G1048" i="1" s="1"/>
  <c r="D1047" i="1"/>
  <c r="G1045" i="1"/>
  <c r="D1045" i="1"/>
  <c r="C1045" i="1"/>
  <c r="H1045" i="1" s="1"/>
  <c r="G1044" i="1"/>
  <c r="D1044" i="1"/>
  <c r="C1044" i="1"/>
  <c r="D1043" i="1"/>
  <c r="C1043" i="1"/>
  <c r="D1042" i="1"/>
  <c r="C1042" i="1"/>
  <c r="D1041" i="1"/>
  <c r="G1041" i="1" s="1"/>
  <c r="C1041" i="1"/>
  <c r="D1040" i="1"/>
  <c r="C1040" i="1"/>
  <c r="G1040" i="1" s="1"/>
  <c r="D1039" i="1"/>
  <c r="C1039" i="1"/>
  <c r="D1038" i="1"/>
  <c r="C1038" i="1"/>
  <c r="G1037" i="1"/>
  <c r="D1037" i="1"/>
  <c r="C1037" i="1"/>
  <c r="D1036" i="1"/>
  <c r="G1036" i="1" s="1"/>
  <c r="C1036" i="1"/>
  <c r="D1035" i="1"/>
  <c r="C1035" i="1"/>
  <c r="D1034" i="1"/>
  <c r="D1033" i="1"/>
  <c r="C1033" i="1"/>
  <c r="H1033" i="1" s="1"/>
  <c r="D1032" i="1"/>
  <c r="C1032" i="1"/>
  <c r="G1032" i="1" s="1"/>
  <c r="D1031" i="1"/>
  <c r="C1031" i="1"/>
  <c r="G1031" i="1" s="1"/>
  <c r="C1030" i="1"/>
  <c r="G1029" i="1"/>
  <c r="D1029" i="1"/>
  <c r="C1029" i="1"/>
  <c r="H1029" i="1" s="1"/>
  <c r="D1028" i="1"/>
  <c r="G1028" i="1" s="1"/>
  <c r="C1028" i="1"/>
  <c r="D1027" i="1"/>
  <c r="C1027" i="1"/>
  <c r="D1026" i="1"/>
  <c r="C1026" i="1"/>
  <c r="D1025" i="1"/>
  <c r="C1025" i="1"/>
  <c r="H1025" i="1" s="1"/>
  <c r="G1024" i="1"/>
  <c r="D1024" i="1"/>
  <c r="C1024" i="1"/>
  <c r="D1023" i="1"/>
  <c r="D1022" i="1"/>
  <c r="C1022" i="1"/>
  <c r="G1021" i="1"/>
  <c r="D1021" i="1"/>
  <c r="C1021" i="1"/>
  <c r="H1021" i="1" s="1"/>
  <c r="G1020" i="1"/>
  <c r="D1020" i="1"/>
  <c r="C1020" i="1"/>
  <c r="D1019" i="1"/>
  <c r="C1019" i="1"/>
  <c r="D1018" i="1"/>
  <c r="C1018" i="1"/>
  <c r="G1017" i="1"/>
  <c r="D1017" i="1"/>
  <c r="C1017" i="1"/>
  <c r="H1017" i="1" s="1"/>
  <c r="G1016" i="1"/>
  <c r="D1016" i="1"/>
  <c r="C1016" i="1"/>
  <c r="D1015" i="1"/>
  <c r="C1015" i="1"/>
  <c r="G1015" i="1" s="1"/>
  <c r="D1014" i="1"/>
  <c r="C1014" i="1"/>
  <c r="G1013" i="1"/>
  <c r="D1013" i="1"/>
  <c r="C1013" i="1"/>
  <c r="H1013" i="1" s="1"/>
  <c r="D1012" i="1"/>
  <c r="C1012" i="1"/>
  <c r="G1012" i="1" s="1"/>
  <c r="D1011" i="1"/>
  <c r="C1011" i="1"/>
  <c r="D1010" i="1"/>
  <c r="C1010" i="1"/>
  <c r="D1009" i="1"/>
  <c r="C1009" i="1"/>
  <c r="D1008" i="1"/>
  <c r="G1008" i="1" s="1"/>
  <c r="C1008" i="1"/>
  <c r="C1007" i="1"/>
  <c r="D1006" i="1"/>
  <c r="C1006" i="1"/>
  <c r="D1005" i="1"/>
  <c r="G1005" i="1" s="1"/>
  <c r="C1005" i="1"/>
  <c r="D1004" i="1"/>
  <c r="C1004" i="1"/>
  <c r="D1003" i="1"/>
  <c r="C1003" i="1"/>
  <c r="D1002" i="1"/>
  <c r="C1002" i="1"/>
  <c r="D1001" i="1"/>
  <c r="C1001" i="1"/>
  <c r="D1000" i="1"/>
  <c r="C1000" i="1"/>
  <c r="D999" i="1"/>
  <c r="C999" i="1"/>
  <c r="D998" i="1"/>
  <c r="C998" i="1"/>
  <c r="G996" i="1"/>
  <c r="D996" i="1"/>
  <c r="C996" i="1"/>
  <c r="D995" i="1"/>
  <c r="C995" i="1"/>
  <c r="D994" i="1"/>
  <c r="C994" i="1"/>
  <c r="D993" i="1"/>
  <c r="C993" i="1"/>
  <c r="D992" i="1"/>
  <c r="C992" i="1"/>
  <c r="G992" i="1" s="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G705" i="1" s="1"/>
  <c r="C705" i="1"/>
  <c r="D704" i="1"/>
  <c r="C704" i="1"/>
  <c r="D703" i="1"/>
  <c r="C703" i="1"/>
  <c r="D702" i="1"/>
  <c r="C702" i="1"/>
  <c r="G702" i="1" s="1"/>
  <c r="D701" i="1"/>
  <c r="C701" i="1"/>
  <c r="D700" i="1"/>
  <c r="C700" i="1"/>
  <c r="D699" i="1"/>
  <c r="C699" i="1"/>
  <c r="D698" i="1"/>
  <c r="C698" i="1"/>
  <c r="G698" i="1" s="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D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C412" i="1"/>
  <c r="D411" i="1"/>
  <c r="C411" i="1"/>
  <c r="D406" i="1"/>
  <c r="C406" i="1"/>
  <c r="D405" i="1"/>
  <c r="C405" i="1"/>
  <c r="D404" i="1"/>
  <c r="C404" i="1"/>
  <c r="D401" i="1"/>
  <c r="C401" i="1"/>
  <c r="D400" i="1"/>
  <c r="C400" i="1"/>
  <c r="D399" i="1"/>
  <c r="C399" i="1"/>
  <c r="D398" i="1"/>
  <c r="C398" i="1"/>
  <c r="D396" i="1"/>
  <c r="C396" i="1"/>
  <c r="D395" i="1"/>
  <c r="C395" i="1"/>
  <c r="D394" i="1"/>
  <c r="C394" i="1"/>
  <c r="D393" i="1"/>
  <c r="C393" i="1"/>
  <c r="D392" i="1"/>
  <c r="C392" i="1"/>
  <c r="D391" i="1"/>
  <c r="C391" i="1"/>
  <c r="D390" i="1"/>
  <c r="C390" i="1"/>
  <c r="D389" i="1"/>
  <c r="C389" i="1"/>
  <c r="D388" i="1"/>
  <c r="C388" i="1"/>
  <c r="D387" i="1"/>
  <c r="C387" i="1"/>
  <c r="D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D363" i="1"/>
  <c r="C363" i="1"/>
  <c r="D362" i="1"/>
  <c r="C362" i="1"/>
  <c r="D361" i="1"/>
  <c r="C361" i="1"/>
  <c r="D360" i="1"/>
  <c r="C360"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C308"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G284" i="1"/>
  <c r="D284" i="1"/>
  <c r="C284" i="1"/>
  <c r="H284" i="1" s="1"/>
  <c r="D283" i="1"/>
  <c r="G283" i="1" s="1"/>
  <c r="C283" i="1"/>
  <c r="D282" i="1"/>
  <c r="C282" i="1"/>
  <c r="H282" i="1" s="1"/>
  <c r="D281" i="1"/>
  <c r="C281" i="1"/>
  <c r="H281" i="1" s="1"/>
  <c r="G280" i="1"/>
  <c r="D280" i="1"/>
  <c r="C280" i="1"/>
  <c r="H280" i="1" s="1"/>
  <c r="D279" i="1"/>
  <c r="C279" i="1"/>
  <c r="D278" i="1"/>
  <c r="C278" i="1"/>
  <c r="D277" i="1"/>
  <c r="C277" i="1"/>
  <c r="H277" i="1" s="1"/>
  <c r="G276" i="1"/>
  <c r="D276" i="1"/>
  <c r="C276" i="1"/>
  <c r="H276" i="1" s="1"/>
  <c r="C275" i="1"/>
  <c r="D274" i="1"/>
  <c r="C274" i="1"/>
  <c r="H274" i="1" s="1"/>
  <c r="D273" i="1"/>
  <c r="C273" i="1"/>
  <c r="H273" i="1" s="1"/>
  <c r="G272" i="1"/>
  <c r="D272" i="1"/>
  <c r="C272" i="1"/>
  <c r="H272" i="1" s="1"/>
  <c r="D271" i="1"/>
  <c r="G271" i="1" s="1"/>
  <c r="C271" i="1"/>
  <c r="D270" i="1"/>
  <c r="C270" i="1"/>
  <c r="C269" i="1"/>
  <c r="G268" i="1"/>
  <c r="D268" i="1"/>
  <c r="C268" i="1"/>
  <c r="H268" i="1" s="1"/>
  <c r="D267" i="1"/>
  <c r="G267" i="1" s="1"/>
  <c r="C267" i="1"/>
  <c r="D266" i="1"/>
  <c r="C266" i="1"/>
  <c r="H266" i="1" s="1"/>
  <c r="D265" i="1"/>
  <c r="C265" i="1"/>
  <c r="H265" i="1" s="1"/>
  <c r="G264" i="1"/>
  <c r="D264" i="1"/>
  <c r="C264" i="1"/>
  <c r="H264" i="1" s="1"/>
  <c r="D263" i="1"/>
  <c r="G263" i="1" s="1"/>
  <c r="C263" i="1"/>
  <c r="D262" i="1"/>
  <c r="C262" i="1"/>
  <c r="H262" i="1" s="1"/>
  <c r="D261" i="1"/>
  <c r="C261" i="1"/>
  <c r="D260" i="1"/>
  <c r="C260" i="1"/>
  <c r="H260" i="1" s="1"/>
  <c r="D258" i="1"/>
  <c r="C258" i="1"/>
  <c r="H258" i="1" s="1"/>
  <c r="D257" i="1"/>
  <c r="C257" i="1"/>
  <c r="H257" i="1" s="1"/>
  <c r="G256" i="1"/>
  <c r="D256" i="1"/>
  <c r="C256" i="1"/>
  <c r="H256" i="1" s="1"/>
  <c r="D255" i="1"/>
  <c r="G255" i="1" s="1"/>
  <c r="C255" i="1"/>
  <c r="D254" i="1"/>
  <c r="C254" i="1"/>
  <c r="H254" i="1" s="1"/>
  <c r="D253" i="1"/>
  <c r="C253" i="1"/>
  <c r="H253" i="1" s="1"/>
  <c r="G252" i="1"/>
  <c r="D252" i="1"/>
  <c r="C252" i="1"/>
  <c r="H252" i="1" s="1"/>
  <c r="D251" i="1"/>
  <c r="G251" i="1" s="1"/>
  <c r="C251" i="1"/>
  <c r="D250" i="1"/>
  <c r="C250" i="1"/>
  <c r="H250" i="1" s="1"/>
  <c r="D249" i="1"/>
  <c r="C249" i="1"/>
  <c r="H249" i="1" s="1"/>
  <c r="G248" i="1"/>
  <c r="D248" i="1"/>
  <c r="C248" i="1"/>
  <c r="H248" i="1" s="1"/>
  <c r="D247" i="1"/>
  <c r="G247" i="1" s="1"/>
  <c r="C247" i="1"/>
  <c r="D246" i="1"/>
  <c r="C246" i="1"/>
  <c r="H246" i="1" s="1"/>
  <c r="D245" i="1"/>
  <c r="C245" i="1"/>
  <c r="H245" i="1" s="1"/>
  <c r="G244" i="1"/>
  <c r="D244" i="1"/>
  <c r="C244" i="1"/>
  <c r="H244" i="1" s="1"/>
  <c r="D243" i="1"/>
  <c r="G243" i="1" s="1"/>
  <c r="C243" i="1"/>
  <c r="D242" i="1"/>
  <c r="C242" i="1"/>
  <c r="H242" i="1" s="1"/>
  <c r="D241" i="1"/>
  <c r="C241" i="1"/>
  <c r="H241" i="1" s="1"/>
  <c r="D240" i="1"/>
  <c r="C240" i="1"/>
  <c r="H240" i="1" s="1"/>
  <c r="D239" i="1"/>
  <c r="G239" i="1" s="1"/>
  <c r="C239" i="1"/>
  <c r="D238" i="1"/>
  <c r="C238" i="1"/>
  <c r="H238" i="1" s="1"/>
  <c r="D237" i="1"/>
  <c r="C237" i="1"/>
  <c r="H237" i="1" s="1"/>
  <c r="G236" i="1"/>
  <c r="D236" i="1"/>
  <c r="C236" i="1"/>
  <c r="H236" i="1" s="1"/>
  <c r="D235" i="1"/>
  <c r="G235" i="1" s="1"/>
  <c r="C235" i="1"/>
  <c r="D234" i="1"/>
  <c r="C234" i="1"/>
  <c r="H234" i="1" s="1"/>
  <c r="D233" i="1"/>
  <c r="C233" i="1"/>
  <c r="H233" i="1" s="1"/>
  <c r="G232" i="1"/>
  <c r="D232" i="1"/>
  <c r="C232" i="1"/>
  <c r="H232" i="1" s="1"/>
  <c r="D231" i="1"/>
  <c r="G231" i="1" s="1"/>
  <c r="C231" i="1"/>
  <c r="D230" i="1"/>
  <c r="C230" i="1"/>
  <c r="H230" i="1" s="1"/>
  <c r="D229" i="1"/>
  <c r="C229" i="1"/>
  <c r="H229" i="1" s="1"/>
  <c r="D228" i="1"/>
  <c r="C228" i="1"/>
  <c r="H228" i="1" s="1"/>
  <c r="D227" i="1"/>
  <c r="D226" i="1"/>
  <c r="C226" i="1"/>
  <c r="H226" i="1" s="1"/>
  <c r="D225" i="1"/>
  <c r="C225" i="1"/>
  <c r="H225" i="1" s="1"/>
  <c r="G224" i="1"/>
  <c r="D224" i="1"/>
  <c r="C224" i="1"/>
  <c r="H224" i="1" s="1"/>
  <c r="D223" i="1"/>
  <c r="C223" i="1"/>
  <c r="D222" i="1"/>
  <c r="C222" i="1"/>
  <c r="H222" i="1" s="1"/>
  <c r="D219" i="1"/>
  <c r="G219" i="1" s="1"/>
  <c r="C219" i="1"/>
  <c r="D218" i="1"/>
  <c r="C218" i="1"/>
  <c r="H218" i="1" s="1"/>
  <c r="D217" i="1"/>
  <c r="C217" i="1"/>
  <c r="H217" i="1" s="1"/>
  <c r="G216" i="1"/>
  <c r="D216" i="1"/>
  <c r="C216" i="1"/>
  <c r="H216" i="1" s="1"/>
  <c r="D215" i="1"/>
  <c r="G215" i="1" s="1"/>
  <c r="C215" i="1"/>
  <c r="D214" i="1"/>
  <c r="C214" i="1"/>
  <c r="H214" i="1" s="1"/>
  <c r="D213" i="1"/>
  <c r="C213" i="1"/>
  <c r="H213" i="1" s="1"/>
  <c r="D212" i="1"/>
  <c r="C212" i="1"/>
  <c r="H212" i="1" s="1"/>
  <c r="D211" i="1"/>
  <c r="D210" i="1"/>
  <c r="C210" i="1"/>
  <c r="H210" i="1" s="1"/>
  <c r="D209" i="1"/>
  <c r="C209" i="1"/>
  <c r="H209" i="1" s="1"/>
  <c r="D208" i="1"/>
  <c r="G208" i="1" s="1"/>
  <c r="C208" i="1"/>
  <c r="D207" i="1"/>
  <c r="C207" i="1"/>
  <c r="D206" i="1"/>
  <c r="D205" i="1"/>
  <c r="C205" i="1"/>
  <c r="G204" i="1"/>
  <c r="D204" i="1"/>
  <c r="C204" i="1"/>
  <c r="H204" i="1" s="1"/>
  <c r="D203" i="1"/>
  <c r="G203" i="1" s="1"/>
  <c r="C203" i="1"/>
  <c r="D202" i="1"/>
  <c r="C202" i="1"/>
  <c r="H202" i="1" s="1"/>
  <c r="D201" i="1"/>
  <c r="C201" i="1"/>
  <c r="H201" i="1" s="1"/>
  <c r="D200" i="1"/>
  <c r="C200" i="1"/>
  <c r="G200" i="1" s="1"/>
  <c r="D199" i="1"/>
  <c r="G199" i="1" s="1"/>
  <c r="C199" i="1"/>
  <c r="D198" i="1"/>
  <c r="C198" i="1"/>
  <c r="D197" i="1"/>
  <c r="C197" i="1"/>
  <c r="H197" i="1" s="1"/>
  <c r="G196" i="1"/>
  <c r="D196" i="1"/>
  <c r="C196" i="1"/>
  <c r="H196" i="1" s="1"/>
  <c r="D195" i="1"/>
  <c r="G195" i="1" s="1"/>
  <c r="C195" i="1"/>
  <c r="D194" i="1"/>
  <c r="C194" i="1"/>
  <c r="H194" i="1" s="1"/>
  <c r="D193" i="1"/>
  <c r="C193" i="1"/>
  <c r="H193" i="1" s="1"/>
  <c r="D191" i="1"/>
  <c r="G191" i="1" s="1"/>
  <c r="C191" i="1"/>
  <c r="D190" i="1"/>
  <c r="C190" i="1"/>
  <c r="H190" i="1" s="1"/>
  <c r="D189" i="1"/>
  <c r="C189" i="1"/>
  <c r="D188" i="1"/>
  <c r="C188" i="1"/>
  <c r="H188" i="1" s="1"/>
  <c r="D187" i="1"/>
  <c r="G187" i="1" s="1"/>
  <c r="C187" i="1"/>
  <c r="D186" i="1"/>
  <c r="C186" i="1"/>
  <c r="H186" i="1" s="1"/>
  <c r="D185" i="1"/>
  <c r="C185" i="1"/>
  <c r="D184" i="1"/>
  <c r="G184" i="1" s="1"/>
  <c r="C184" i="1"/>
  <c r="D183" i="1"/>
  <c r="G183" i="1" s="1"/>
  <c r="C183" i="1"/>
  <c r="D182" i="1"/>
  <c r="C182" i="1"/>
  <c r="H182" i="1" s="1"/>
  <c r="D181" i="1"/>
  <c r="C181" i="1"/>
  <c r="H181" i="1" s="1"/>
  <c r="D180" i="1"/>
  <c r="C180" i="1"/>
  <c r="H180" i="1" s="1"/>
  <c r="D179" i="1"/>
  <c r="G179" i="1" s="1"/>
  <c r="C179" i="1"/>
  <c r="D178" i="1"/>
  <c r="C178" i="1"/>
  <c r="H178" i="1" s="1"/>
  <c r="D177" i="1"/>
  <c r="C177" i="1"/>
  <c r="D176" i="1"/>
  <c r="C176" i="1"/>
  <c r="H176" i="1" s="1"/>
  <c r="D175" i="1"/>
  <c r="C175" i="1"/>
  <c r="D174" i="1"/>
  <c r="C174" i="1"/>
  <c r="H174" i="1" s="1"/>
  <c r="D173" i="1"/>
  <c r="D172" i="1"/>
  <c r="G172" i="1" s="1"/>
  <c r="C172" i="1"/>
  <c r="D171" i="1"/>
  <c r="C171" i="1"/>
  <c r="D170" i="1"/>
  <c r="C170" i="1"/>
  <c r="D169" i="1"/>
  <c r="C169" i="1"/>
  <c r="H169" i="1" s="1"/>
  <c r="D168" i="1"/>
  <c r="C168" i="1"/>
  <c r="D167" i="1"/>
  <c r="C167" i="1"/>
  <c r="D166" i="1"/>
  <c r="C166" i="1"/>
  <c r="G164" i="1"/>
  <c r="D164" i="1"/>
  <c r="C164" i="1"/>
  <c r="H164" i="1" s="1"/>
  <c r="D163" i="1"/>
  <c r="G163" i="1" s="1"/>
  <c r="C163" i="1"/>
  <c r="D162" i="1"/>
  <c r="C162" i="1"/>
  <c r="H162" i="1" s="1"/>
  <c r="D161" i="1"/>
  <c r="C161" i="1"/>
  <c r="H161" i="1" s="1"/>
  <c r="D158" i="1"/>
  <c r="C158" i="1"/>
  <c r="H158" i="1" s="1"/>
  <c r="D157" i="1"/>
  <c r="C157" i="1"/>
  <c r="H157" i="1" s="1"/>
  <c r="G156" i="1"/>
  <c r="D156" i="1"/>
  <c r="C156" i="1"/>
  <c r="H156" i="1" s="1"/>
  <c r="D155" i="1"/>
  <c r="G155" i="1" s="1"/>
  <c r="C155" i="1"/>
  <c r="D154" i="1"/>
  <c r="C154" i="1"/>
  <c r="D153" i="1"/>
  <c r="C153" i="1"/>
  <c r="H153" i="1" s="1"/>
  <c r="G152" i="1"/>
  <c r="D152" i="1"/>
  <c r="C152" i="1"/>
  <c r="H152" i="1" s="1"/>
  <c r="D151" i="1"/>
  <c r="C151" i="1"/>
  <c r="D150" i="1"/>
  <c r="C150" i="1"/>
  <c r="H150" i="1" s="1"/>
  <c r="D149" i="1"/>
  <c r="C149" i="1"/>
  <c r="H149" i="1" s="1"/>
  <c r="C148" i="1"/>
  <c r="D146" i="1"/>
  <c r="C146" i="1"/>
  <c r="H146" i="1" s="1"/>
  <c r="D145" i="1"/>
  <c r="C145" i="1"/>
  <c r="H145" i="1" s="1"/>
  <c r="G144" i="1"/>
  <c r="D144" i="1"/>
  <c r="C144" i="1"/>
  <c r="H144" i="1" s="1"/>
  <c r="D143" i="1"/>
  <c r="G143" i="1" s="1"/>
  <c r="C143" i="1"/>
  <c r="D142" i="1"/>
  <c r="C142" i="1"/>
  <c r="H142" i="1" s="1"/>
  <c r="D141" i="1"/>
  <c r="C141" i="1"/>
  <c r="H141" i="1" s="1"/>
  <c r="G140" i="1"/>
  <c r="D140" i="1"/>
  <c r="C140" i="1"/>
  <c r="H140" i="1" s="1"/>
  <c r="D139" i="1"/>
  <c r="G139" i="1" s="1"/>
  <c r="C139" i="1"/>
  <c r="D138" i="1"/>
  <c r="C138" i="1"/>
  <c r="H138" i="1" s="1"/>
  <c r="D137" i="1"/>
  <c r="C137" i="1"/>
  <c r="H137" i="1" s="1"/>
  <c r="G136" i="1"/>
  <c r="D136" i="1"/>
  <c r="C136" i="1"/>
  <c r="H136" i="1" s="1"/>
  <c r="D135" i="1"/>
  <c r="G135" i="1" s="1"/>
  <c r="C135" i="1"/>
  <c r="D134" i="1"/>
  <c r="C134" i="1"/>
  <c r="H134" i="1" s="1"/>
  <c r="D133" i="1"/>
  <c r="C133" i="1"/>
  <c r="H133" i="1" s="1"/>
  <c r="G132" i="1"/>
  <c r="D132" i="1"/>
  <c r="C132" i="1"/>
  <c r="H132" i="1" s="1"/>
  <c r="D131" i="1"/>
  <c r="G131" i="1" s="1"/>
  <c r="C131" i="1"/>
  <c r="D130" i="1"/>
  <c r="C130" i="1"/>
  <c r="H130" i="1" s="1"/>
  <c r="D129" i="1"/>
  <c r="C129" i="1"/>
  <c r="H129" i="1" s="1"/>
  <c r="G128" i="1"/>
  <c r="D128" i="1"/>
  <c r="C128" i="1"/>
  <c r="H128" i="1" s="1"/>
  <c r="D127" i="1"/>
  <c r="G127" i="1" s="1"/>
  <c r="C127" i="1"/>
  <c r="D126" i="1"/>
  <c r="C126" i="1"/>
  <c r="H126" i="1" s="1"/>
  <c r="D125" i="1"/>
  <c r="C125" i="1"/>
  <c r="D124" i="1"/>
  <c r="C124" i="1"/>
  <c r="H124" i="1" s="1"/>
  <c r="D123" i="1"/>
  <c r="G123" i="1" s="1"/>
  <c r="C123" i="1"/>
  <c r="D122" i="1"/>
  <c r="C122" i="1"/>
  <c r="H122" i="1" s="1"/>
  <c r="D119" i="1"/>
  <c r="G119" i="1" s="1"/>
  <c r="C119" i="1"/>
  <c r="D118" i="1"/>
  <c r="C118" i="1"/>
  <c r="H118" i="1" s="1"/>
  <c r="D117" i="1"/>
  <c r="C117" i="1"/>
  <c r="H117" i="1" s="1"/>
  <c r="G116" i="1"/>
  <c r="D116" i="1"/>
  <c r="C116" i="1"/>
  <c r="H116" i="1" s="1"/>
  <c r="D115" i="1"/>
  <c r="G115" i="1" s="1"/>
  <c r="C115" i="1"/>
  <c r="D114" i="1"/>
  <c r="C114" i="1"/>
  <c r="H114" i="1" s="1"/>
  <c r="D113" i="1"/>
  <c r="C113" i="1"/>
  <c r="H113" i="1" s="1"/>
  <c r="D112" i="1"/>
  <c r="G112" i="1" s="1"/>
  <c r="C112" i="1"/>
  <c r="D111" i="1"/>
  <c r="C111" i="1"/>
  <c r="D110" i="1"/>
  <c r="C110" i="1"/>
  <c r="H110" i="1" s="1"/>
  <c r="D109" i="1"/>
  <c r="C109" i="1"/>
  <c r="H109" i="1" s="1"/>
  <c r="D108" i="1"/>
  <c r="D107" i="1"/>
  <c r="G107" i="1" s="1"/>
  <c r="C107" i="1"/>
  <c r="D106" i="1"/>
  <c r="C106" i="1"/>
  <c r="H106" i="1" s="1"/>
  <c r="D105" i="1"/>
  <c r="C105" i="1"/>
  <c r="H105" i="1" s="1"/>
  <c r="G104" i="1"/>
  <c r="D104" i="1"/>
  <c r="C104" i="1"/>
  <c r="H104" i="1" s="1"/>
  <c r="D103" i="1"/>
  <c r="G103" i="1" s="1"/>
  <c r="C103" i="1"/>
  <c r="D102" i="1"/>
  <c r="D101" i="1"/>
  <c r="C101" i="1"/>
  <c r="H101" i="1" s="1"/>
  <c r="G100" i="1"/>
  <c r="D100" i="1"/>
  <c r="C100" i="1"/>
  <c r="H100" i="1" s="1"/>
  <c r="D99" i="1"/>
  <c r="G99" i="1" s="1"/>
  <c r="C99" i="1"/>
  <c r="D98" i="1"/>
  <c r="C98" i="1"/>
  <c r="H98" i="1" s="1"/>
  <c r="D97" i="1"/>
  <c r="C97" i="1"/>
  <c r="H97" i="1" s="1"/>
  <c r="G96" i="1"/>
  <c r="D96" i="1"/>
  <c r="C96" i="1"/>
  <c r="H96" i="1" s="1"/>
  <c r="D95" i="1"/>
  <c r="G95" i="1" s="1"/>
  <c r="C95" i="1"/>
  <c r="D94" i="1"/>
  <c r="C94" i="1"/>
  <c r="H94" i="1" s="1"/>
  <c r="D93" i="1"/>
  <c r="C93" i="1"/>
  <c r="D92" i="1"/>
  <c r="C92" i="1"/>
  <c r="H92" i="1" s="1"/>
  <c r="D91" i="1"/>
  <c r="C91" i="1"/>
  <c r="D90" i="1"/>
  <c r="C90" i="1"/>
  <c r="H90" i="1" s="1"/>
  <c r="D89" i="1"/>
  <c r="C89" i="1"/>
  <c r="G88" i="1"/>
  <c r="D88" i="1"/>
  <c r="C88" i="1"/>
  <c r="H88" i="1" s="1"/>
  <c r="D86" i="1"/>
  <c r="C86" i="1"/>
  <c r="H86" i="1" s="1"/>
  <c r="D85" i="1"/>
  <c r="C85" i="1"/>
  <c r="H85" i="1" s="1"/>
  <c r="G84" i="1"/>
  <c r="D84" i="1"/>
  <c r="C84" i="1"/>
  <c r="H84" i="1" s="1"/>
  <c r="D83" i="1"/>
  <c r="G83" i="1" s="1"/>
  <c r="C83" i="1"/>
  <c r="D82" i="1"/>
  <c r="C82" i="1"/>
  <c r="H82" i="1" s="1"/>
  <c r="D81" i="1"/>
  <c r="C81" i="1"/>
  <c r="G80" i="1"/>
  <c r="D80" i="1"/>
  <c r="C80" i="1"/>
  <c r="H80" i="1" s="1"/>
  <c r="D79" i="1"/>
  <c r="C79" i="1"/>
  <c r="D77" i="1"/>
  <c r="C77" i="1"/>
  <c r="H77" i="1" s="1"/>
  <c r="G76" i="1"/>
  <c r="D76" i="1"/>
  <c r="C76" i="1"/>
  <c r="H76" i="1" s="1"/>
  <c r="D75" i="1"/>
  <c r="G75" i="1" s="1"/>
  <c r="C75" i="1"/>
  <c r="D74" i="1"/>
  <c r="C74" i="1"/>
  <c r="H74" i="1" s="1"/>
  <c r="D73" i="1"/>
  <c r="C73" i="1"/>
  <c r="H73" i="1" s="1"/>
  <c r="G72" i="1"/>
  <c r="D72" i="1"/>
  <c r="C72" i="1"/>
  <c r="H72" i="1" s="1"/>
  <c r="D71" i="1"/>
  <c r="C71" i="1"/>
  <c r="D69" i="1"/>
  <c r="C69" i="1"/>
  <c r="H69" i="1" s="1"/>
  <c r="G68" i="1"/>
  <c r="D68" i="1"/>
  <c r="C68" i="1"/>
  <c r="H68" i="1" s="1"/>
  <c r="D67" i="1"/>
  <c r="G67" i="1" s="1"/>
  <c r="C67" i="1"/>
  <c r="D66" i="1"/>
  <c r="C66" i="1"/>
  <c r="H66" i="1" s="1"/>
  <c r="D65" i="1"/>
  <c r="C65" i="1"/>
  <c r="H65" i="1" s="1"/>
  <c r="G64" i="1"/>
  <c r="D64" i="1"/>
  <c r="C64" i="1"/>
  <c r="H64" i="1" s="1"/>
  <c r="D63" i="1"/>
  <c r="G63" i="1" s="1"/>
  <c r="C63" i="1"/>
  <c r="D62" i="1"/>
  <c r="C62" i="1"/>
  <c r="H62" i="1" s="1"/>
  <c r="D61" i="1"/>
  <c r="C61" i="1"/>
  <c r="H61" i="1" s="1"/>
  <c r="D60" i="1"/>
  <c r="G60" i="1" s="1"/>
  <c r="C60" i="1"/>
  <c r="D59" i="1"/>
  <c r="G59" i="1" s="1"/>
  <c r="C59" i="1"/>
  <c r="D58" i="1"/>
  <c r="C58" i="1"/>
  <c r="D57" i="1"/>
  <c r="C57" i="1"/>
  <c r="H57" i="1" s="1"/>
  <c r="G56" i="1"/>
  <c r="D56" i="1"/>
  <c r="C56" i="1"/>
  <c r="H56" i="1" s="1"/>
  <c r="D55" i="1"/>
  <c r="C55" i="1"/>
  <c r="D54" i="1"/>
  <c r="C54" i="1"/>
  <c r="H54" i="1" s="1"/>
  <c r="D53" i="1"/>
  <c r="C53" i="1"/>
  <c r="H53" i="1" s="1"/>
  <c r="G52" i="1"/>
  <c r="D52" i="1"/>
  <c r="C52" i="1"/>
  <c r="H52" i="1" s="1"/>
  <c r="D51" i="1"/>
  <c r="G51" i="1" s="1"/>
  <c r="C51" i="1"/>
  <c r="C50" i="1"/>
  <c r="D49" i="1"/>
  <c r="C49" i="1"/>
  <c r="H49" i="1" s="1"/>
  <c r="G48" i="1"/>
  <c r="D48" i="1"/>
  <c r="C48" i="1"/>
  <c r="H48" i="1" s="1"/>
  <c r="D47" i="1"/>
  <c r="G47" i="1" s="1"/>
  <c r="C47" i="1"/>
  <c r="D45" i="1"/>
  <c r="C45" i="1"/>
  <c r="H45" i="1" s="1"/>
  <c r="G44" i="1"/>
  <c r="D44" i="1"/>
  <c r="C44" i="1"/>
  <c r="H44" i="1" s="1"/>
  <c r="D43" i="1"/>
  <c r="G43" i="1" s="1"/>
  <c r="C43" i="1"/>
  <c r="D42" i="1"/>
  <c r="C42" i="1"/>
  <c r="H42" i="1" s="1"/>
  <c r="D41" i="1"/>
  <c r="C41" i="1"/>
  <c r="H41" i="1" s="1"/>
  <c r="D40" i="1"/>
  <c r="D39" i="1"/>
  <c r="G39" i="1" s="1"/>
  <c r="C39" i="1"/>
  <c r="D38" i="1"/>
  <c r="C38" i="1"/>
  <c r="H38" i="1" s="1"/>
  <c r="D37" i="1"/>
  <c r="C37" i="1"/>
  <c r="H37" i="1" s="1"/>
  <c r="G36" i="1"/>
  <c r="D36" i="1"/>
  <c r="C36" i="1"/>
  <c r="H36" i="1" s="1"/>
  <c r="D35" i="1"/>
  <c r="G35" i="1" s="1"/>
  <c r="C35" i="1"/>
  <c r="D34" i="1"/>
  <c r="C34" i="1"/>
  <c r="H34" i="1" s="1"/>
  <c r="D33" i="1"/>
  <c r="C33" i="1"/>
  <c r="H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H1515" i="1" l="1"/>
  <c r="G1496" i="1"/>
  <c r="D6" i="8"/>
  <c r="C1481" i="1" s="1"/>
  <c r="G1481" i="1" s="1"/>
  <c r="E279" i="9"/>
  <c r="H1041" i="1"/>
  <c r="G1004" i="1"/>
  <c r="G999" i="1"/>
  <c r="H1005" i="1"/>
  <c r="H1376" i="1"/>
  <c r="H1379" i="1"/>
  <c r="F82" i="6"/>
  <c r="D1329" i="1"/>
  <c r="I25" i="3"/>
  <c r="F36" i="6"/>
  <c r="G1376" i="1"/>
  <c r="G1379" i="1"/>
  <c r="G1330" i="1"/>
  <c r="G1456" i="1"/>
  <c r="J1456" i="1"/>
  <c r="E224" i="4"/>
  <c r="D220" i="1" s="1"/>
  <c r="H269" i="1"/>
  <c r="F273" i="4"/>
  <c r="F313" i="4"/>
  <c r="C1576" i="1"/>
  <c r="G1579" i="1"/>
  <c r="G1508" i="1"/>
  <c r="G1504" i="1"/>
  <c r="H1507" i="1"/>
  <c r="G1488" i="1"/>
  <c r="G1483" i="1"/>
  <c r="H1483" i="1"/>
  <c r="H1484" i="1"/>
  <c r="G1492" i="1"/>
  <c r="G1480" i="1"/>
  <c r="E285" i="9"/>
  <c r="F312" i="4"/>
  <c r="E288" i="9"/>
  <c r="F246" i="5"/>
  <c r="E281" i="9"/>
  <c r="B281" i="9" s="1"/>
  <c r="E245" i="5"/>
  <c r="D1222" i="1" s="1"/>
  <c r="C1184" i="1"/>
  <c r="H292" i="9"/>
  <c r="D1183" i="1"/>
  <c r="D206" i="5"/>
  <c r="C1183" i="1" s="1"/>
  <c r="H1183" i="1" s="1"/>
  <c r="E284" i="9"/>
  <c r="B284" i="9" s="1"/>
  <c r="D1127" i="1"/>
  <c r="H1127" i="1" s="1"/>
  <c r="G1127" i="1"/>
  <c r="D1113" i="1"/>
  <c r="H1113" i="1" s="1"/>
  <c r="G1113" i="1"/>
  <c r="D1057" i="1"/>
  <c r="G1057" i="1" s="1"/>
  <c r="G1060" i="1"/>
  <c r="H1057" i="1"/>
  <c r="H1061" i="1"/>
  <c r="F79" i="5"/>
  <c r="F69" i="5"/>
  <c r="C1047" i="1"/>
  <c r="G1047" i="1" s="1"/>
  <c r="H1037" i="1"/>
  <c r="C1034" i="1"/>
  <c r="G1034" i="1" s="1"/>
  <c r="G1039" i="1"/>
  <c r="G1033" i="1"/>
  <c r="G1023" i="1"/>
  <c r="G1025" i="1"/>
  <c r="H1009" i="1"/>
  <c r="G1009" i="1"/>
  <c r="G1007" i="1"/>
  <c r="F29" i="5"/>
  <c r="G1000" i="1"/>
  <c r="D12" i="5"/>
  <c r="C990" i="1" s="1"/>
  <c r="G1001" i="1"/>
  <c r="C997" i="1"/>
  <c r="H1001" i="1"/>
  <c r="G993" i="1"/>
  <c r="C991" i="1"/>
  <c r="G991" i="1" s="1"/>
  <c r="H993" i="1"/>
  <c r="E152" i="9"/>
  <c r="B152" i="9" s="1"/>
  <c r="F269" i="9"/>
  <c r="B269" i="9" s="1"/>
  <c r="E144" i="9"/>
  <c r="B144" i="9" s="1"/>
  <c r="E150" i="9"/>
  <c r="B150" i="9" s="1"/>
  <c r="F267" i="9"/>
  <c r="B267" i="9" s="1"/>
  <c r="F261" i="9"/>
  <c r="B261" i="9" s="1"/>
  <c r="F262" i="9"/>
  <c r="B262" i="9" s="1"/>
  <c r="E108" i="9"/>
  <c r="B108" i="9" s="1"/>
  <c r="F253" i="9"/>
  <c r="B253" i="9" s="1"/>
  <c r="E106" i="9"/>
  <c r="B106" i="9" s="1"/>
  <c r="E127" i="9"/>
  <c r="B127" i="9" s="1"/>
  <c r="F240" i="9"/>
  <c r="E85" i="9"/>
  <c r="B85" i="9" s="1"/>
  <c r="E93" i="9"/>
  <c r="B93" i="9" s="1"/>
  <c r="E95" i="9"/>
  <c r="B95" i="9" s="1"/>
  <c r="E100" i="9"/>
  <c r="B100" i="9" s="1"/>
  <c r="E75" i="9"/>
  <c r="B75" i="9" s="1"/>
  <c r="E101" i="9"/>
  <c r="B101" i="9" s="1"/>
  <c r="F228" i="9"/>
  <c r="B228" i="9" s="1"/>
  <c r="E65" i="9"/>
  <c r="B65" i="9" s="1"/>
  <c r="E67" i="9"/>
  <c r="B67" i="9" s="1"/>
  <c r="E62" i="9"/>
  <c r="E56" i="9"/>
  <c r="B56" i="9" s="1"/>
  <c r="E55" i="9"/>
  <c r="B55" i="9" s="1"/>
  <c r="F223" i="9"/>
  <c r="E50" i="9"/>
  <c r="E31" i="9"/>
  <c r="B31" i="9" s="1"/>
  <c r="B236" i="9"/>
  <c r="B252" i="9"/>
  <c r="G697" i="1"/>
  <c r="E30" i="9"/>
  <c r="B30" i="9" s="1"/>
  <c r="E32" i="9"/>
  <c r="B32" i="9" s="1"/>
  <c r="E35" i="9"/>
  <c r="B35" i="9" s="1"/>
  <c r="E36" i="9"/>
  <c r="B36" i="9" s="1"/>
  <c r="E39" i="9"/>
  <c r="B39" i="9" s="1"/>
  <c r="E49" i="9"/>
  <c r="B49" i="9" s="1"/>
  <c r="E54" i="9"/>
  <c r="E58" i="9"/>
  <c r="B58" i="9" s="1"/>
  <c r="E60" i="9"/>
  <c r="B60" i="9" s="1"/>
  <c r="E69" i="9"/>
  <c r="B69" i="9" s="1"/>
  <c r="E78" i="9"/>
  <c r="E80" i="9"/>
  <c r="B80" i="9" s="1"/>
  <c r="E89" i="9"/>
  <c r="B89" i="9" s="1"/>
  <c r="E94" i="9"/>
  <c r="E96" i="9"/>
  <c r="B96" i="9" s="1"/>
  <c r="E105" i="9"/>
  <c r="B105" i="9" s="1"/>
  <c r="E143" i="9"/>
  <c r="B143" i="9" s="1"/>
  <c r="E154" i="9"/>
  <c r="B154" i="9" s="1"/>
  <c r="B223" i="9"/>
  <c r="B224" i="9"/>
  <c r="F231" i="9"/>
  <c r="B231" i="9" s="1"/>
  <c r="F233" i="9"/>
  <c r="B233" i="9" s="1"/>
  <c r="B240" i="9"/>
  <c r="F247" i="9"/>
  <c r="B247" i="9" s="1"/>
  <c r="F249" i="9"/>
  <c r="B249" i="9" s="1"/>
  <c r="B256" i="9"/>
  <c r="F263" i="9"/>
  <c r="B263" i="9" s="1"/>
  <c r="F265" i="9"/>
  <c r="B265" i="9" s="1"/>
  <c r="H698" i="1"/>
  <c r="G701" i="1"/>
  <c r="E130" i="9"/>
  <c r="E138" i="9"/>
  <c r="B138" i="9" s="1"/>
  <c r="E139" i="9"/>
  <c r="B139" i="9" s="1"/>
  <c r="E146" i="9"/>
  <c r="B244" i="9"/>
  <c r="B260" i="9"/>
  <c r="B268" i="9"/>
  <c r="H702" i="1"/>
  <c r="E22" i="9"/>
  <c r="B22" i="9" s="1"/>
  <c r="E24" i="9"/>
  <c r="B24" i="9" s="1"/>
  <c r="E48" i="9"/>
  <c r="B48" i="9" s="1"/>
  <c r="E61" i="9"/>
  <c r="B61" i="9" s="1"/>
  <c r="E66" i="9"/>
  <c r="E68" i="9"/>
  <c r="B68" i="9" s="1"/>
  <c r="E71" i="9"/>
  <c r="B71" i="9" s="1"/>
  <c r="E81" i="9"/>
  <c r="B81" i="9" s="1"/>
  <c r="E86" i="9"/>
  <c r="B86" i="9" s="1"/>
  <c r="E88" i="9"/>
  <c r="B88" i="9" s="1"/>
  <c r="E97" i="9"/>
  <c r="B97" i="9" s="1"/>
  <c r="E102" i="9"/>
  <c r="E104" i="9"/>
  <c r="B104" i="9" s="1"/>
  <c r="E113" i="9"/>
  <c r="B113" i="9" s="1"/>
  <c r="E158" i="9"/>
  <c r="F216" i="9"/>
  <c r="B216" i="9" s="1"/>
  <c r="B219" i="9"/>
  <c r="B220" i="9"/>
  <c r="E225" i="9"/>
  <c r="B225" i="9" s="1"/>
  <c r="B232" i="9"/>
  <c r="F234" i="9"/>
  <c r="B234" i="9" s="1"/>
  <c r="F239" i="9"/>
  <c r="B239" i="9" s="1"/>
  <c r="F241" i="9"/>
  <c r="B241" i="9" s="1"/>
  <c r="B248" i="9"/>
  <c r="F250" i="9"/>
  <c r="B250" i="9" s="1"/>
  <c r="F255" i="9"/>
  <c r="B255" i="9" s="1"/>
  <c r="F257" i="9"/>
  <c r="B257" i="9" s="1"/>
  <c r="B264" i="9"/>
  <c r="F266" i="9"/>
  <c r="B266" i="9" s="1"/>
  <c r="F271" i="9"/>
  <c r="B271" i="9" s="1"/>
  <c r="E593" i="4"/>
  <c r="D587" i="1" s="1"/>
  <c r="F617" i="4"/>
  <c r="C599" i="1"/>
  <c r="F495" i="4"/>
  <c r="F481" i="4"/>
  <c r="E472" i="4"/>
  <c r="D466" i="1" s="1"/>
  <c r="C397" i="1"/>
  <c r="C386" i="1"/>
  <c r="C364" i="1"/>
  <c r="E363" i="4"/>
  <c r="D358" i="1" s="1"/>
  <c r="F351" i="4"/>
  <c r="D346" i="1"/>
  <c r="H346" i="1" s="1"/>
  <c r="F352" i="4"/>
  <c r="F326" i="4"/>
  <c r="E311" i="4"/>
  <c r="D306" i="1" s="1"/>
  <c r="D308" i="1"/>
  <c r="H308" i="1" s="1"/>
  <c r="C307" i="1"/>
  <c r="H307" i="1" s="1"/>
  <c r="E273" i="9"/>
  <c r="B273" i="9" s="1"/>
  <c r="F417" i="4"/>
  <c r="F279" i="4"/>
  <c r="G275" i="1"/>
  <c r="G279" i="1"/>
  <c r="E72" i="9"/>
  <c r="B72" i="9" s="1"/>
  <c r="H278" i="1"/>
  <c r="E73" i="9"/>
  <c r="B73" i="9" s="1"/>
  <c r="H270" i="1"/>
  <c r="G260" i="1"/>
  <c r="C259" i="1"/>
  <c r="H261" i="1"/>
  <c r="G240" i="1"/>
  <c r="C227" i="1"/>
  <c r="G227" i="1" s="1"/>
  <c r="G228" i="1"/>
  <c r="C221" i="1"/>
  <c r="H221" i="1" s="1"/>
  <c r="G223" i="1"/>
  <c r="G212" i="1"/>
  <c r="D215" i="4"/>
  <c r="G207" i="1"/>
  <c r="C206" i="1"/>
  <c r="H206" i="1" s="1"/>
  <c r="H208" i="1"/>
  <c r="H205" i="1"/>
  <c r="H198" i="1"/>
  <c r="H200" i="1"/>
  <c r="D196" i="4"/>
  <c r="H185" i="1"/>
  <c r="G188" i="1"/>
  <c r="H184" i="1"/>
  <c r="H189" i="1"/>
  <c r="E46" i="9"/>
  <c r="B46" i="9" s="1"/>
  <c r="C173" i="1"/>
  <c r="H173" i="1" s="1"/>
  <c r="G176" i="1"/>
  <c r="E44" i="9"/>
  <c r="B44" i="9" s="1"/>
  <c r="G175" i="1"/>
  <c r="H177" i="1"/>
  <c r="G180" i="1"/>
  <c r="G167" i="1"/>
  <c r="G171" i="1"/>
  <c r="H166" i="1"/>
  <c r="H168" i="1"/>
  <c r="H170" i="1"/>
  <c r="H172" i="1"/>
  <c r="D163" i="4"/>
  <c r="C165" i="1"/>
  <c r="H165" i="1" s="1"/>
  <c r="G168" i="1"/>
  <c r="E40" i="9"/>
  <c r="B40" i="9" s="1"/>
  <c r="C159" i="1"/>
  <c r="C160" i="1"/>
  <c r="H148" i="1"/>
  <c r="G151" i="1"/>
  <c r="G148" i="1"/>
  <c r="H154" i="1"/>
  <c r="F153" i="4"/>
  <c r="G124" i="1"/>
  <c r="H125" i="1"/>
  <c r="E124" i="4"/>
  <c r="D120" i="1" s="1"/>
  <c r="C108" i="1"/>
  <c r="H108" i="1" s="1"/>
  <c r="H112" i="1"/>
  <c r="G111" i="1"/>
  <c r="G108" i="1"/>
  <c r="D106" i="4"/>
  <c r="G91" i="1"/>
  <c r="D87" i="1"/>
  <c r="H87" i="1" s="1"/>
  <c r="H89" i="1"/>
  <c r="G92" i="1"/>
  <c r="C87" i="1"/>
  <c r="H93" i="1"/>
  <c r="B215" i="9"/>
  <c r="G79" i="1"/>
  <c r="H81" i="1"/>
  <c r="G71" i="1"/>
  <c r="C70" i="1"/>
  <c r="H70" i="1" s="1"/>
  <c r="E50" i="4"/>
  <c r="D46" i="1" s="1"/>
  <c r="H58" i="1"/>
  <c r="H60" i="1"/>
  <c r="G55" i="1"/>
  <c r="E26" i="9"/>
  <c r="B26" i="9" s="1"/>
  <c r="D50" i="1"/>
  <c r="H50" i="1" s="1"/>
  <c r="F54" i="4"/>
  <c r="D24" i="8"/>
  <c r="C1499" i="1" s="1"/>
  <c r="C1501" i="1"/>
  <c r="H289" i="1"/>
  <c r="G289" i="1"/>
  <c r="H291" i="1"/>
  <c r="G291" i="1"/>
  <c r="H295" i="1"/>
  <c r="G295" i="1"/>
  <c r="H297" i="1"/>
  <c r="G297" i="1"/>
  <c r="H299" i="1"/>
  <c r="G299" i="1"/>
  <c r="H301" i="1"/>
  <c r="G301" i="1"/>
  <c r="H303" i="1"/>
  <c r="G303" i="1"/>
  <c r="H305" i="1"/>
  <c r="G305"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3" i="1"/>
  <c r="G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700" i="1"/>
  <c r="G700" i="1"/>
  <c r="H703" i="1"/>
  <c r="G703"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114" i="1"/>
  <c r="G1114" i="1"/>
  <c r="H1122" i="1"/>
  <c r="G1122" i="1"/>
  <c r="H1125" i="1"/>
  <c r="G1125" i="1"/>
  <c r="G54" i="1"/>
  <c r="G62" i="1"/>
  <c r="G86" i="1"/>
  <c r="G94" i="1"/>
  <c r="G106" i="1"/>
  <c r="G110"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H1050" i="1"/>
  <c r="G1050" i="1"/>
  <c r="G34" i="1"/>
  <c r="G38" i="1"/>
  <c r="G42" i="1"/>
  <c r="G50" i="1"/>
  <c r="G58" i="1"/>
  <c r="G66" i="1"/>
  <c r="G74" i="1"/>
  <c r="G82" i="1"/>
  <c r="G90" i="1"/>
  <c r="G98" i="1"/>
  <c r="G33" i="1"/>
  <c r="H35" i="1"/>
  <c r="G37" i="1"/>
  <c r="H39" i="1"/>
  <c r="G41" i="1"/>
  <c r="H43" i="1"/>
  <c r="G45" i="1"/>
  <c r="H47" i="1"/>
  <c r="G49" i="1"/>
  <c r="H51" i="1"/>
  <c r="G53" i="1"/>
  <c r="H55" i="1"/>
  <c r="G57" i="1"/>
  <c r="H59" i="1"/>
  <c r="G61" i="1"/>
  <c r="H63" i="1"/>
  <c r="G65" i="1"/>
  <c r="H67" i="1"/>
  <c r="G69" i="1"/>
  <c r="H71" i="1"/>
  <c r="G73" i="1"/>
  <c r="H75" i="1"/>
  <c r="G77" i="1"/>
  <c r="H79" i="1"/>
  <c r="G81" i="1"/>
  <c r="H83" i="1"/>
  <c r="G85" i="1"/>
  <c r="G89" i="1"/>
  <c r="H91" i="1"/>
  <c r="G93" i="1"/>
  <c r="H95" i="1"/>
  <c r="G97" i="1"/>
  <c r="H99" i="1"/>
  <c r="G101" i="1"/>
  <c r="H103" i="1"/>
  <c r="G105" i="1"/>
  <c r="H107" i="1"/>
  <c r="G109" i="1"/>
  <c r="H111" i="1"/>
  <c r="G113" i="1"/>
  <c r="H115" i="1"/>
  <c r="G117" i="1"/>
  <c r="H119" i="1"/>
  <c r="G121" i="1"/>
  <c r="H123" i="1"/>
  <c r="G125" i="1"/>
  <c r="H127" i="1"/>
  <c r="G129" i="1"/>
  <c r="H131" i="1"/>
  <c r="G133" i="1"/>
  <c r="H135" i="1"/>
  <c r="G137" i="1"/>
  <c r="H139" i="1"/>
  <c r="G141" i="1"/>
  <c r="H143" i="1"/>
  <c r="G145" i="1"/>
  <c r="G149" i="1"/>
  <c r="H151" i="1"/>
  <c r="G153" i="1"/>
  <c r="H155" i="1"/>
  <c r="G157" i="1"/>
  <c r="G161" i="1"/>
  <c r="H163" i="1"/>
  <c r="H167" i="1"/>
  <c r="G169" i="1"/>
  <c r="H171" i="1"/>
  <c r="G173" i="1"/>
  <c r="H175" i="1"/>
  <c r="G177" i="1"/>
  <c r="H179" i="1"/>
  <c r="G181" i="1"/>
  <c r="H183" i="1"/>
  <c r="G185" i="1"/>
  <c r="H187" i="1"/>
  <c r="G189" i="1"/>
  <c r="H191" i="1"/>
  <c r="G193" i="1"/>
  <c r="H195" i="1"/>
  <c r="G197" i="1"/>
  <c r="H199" i="1"/>
  <c r="G201" i="1"/>
  <c r="H203" i="1"/>
  <c r="G205" i="1"/>
  <c r="H207" i="1"/>
  <c r="G209" i="1"/>
  <c r="G213" i="1"/>
  <c r="H215" i="1"/>
  <c r="G217" i="1"/>
  <c r="H219" i="1"/>
  <c r="H223" i="1"/>
  <c r="G225" i="1"/>
  <c r="H227" i="1"/>
  <c r="G229" i="1"/>
  <c r="H231" i="1"/>
  <c r="G233" i="1"/>
  <c r="H235" i="1"/>
  <c r="G237" i="1"/>
  <c r="H239" i="1"/>
  <c r="G241" i="1"/>
  <c r="H243" i="1"/>
  <c r="G245" i="1"/>
  <c r="H247" i="1"/>
  <c r="G249" i="1"/>
  <c r="H251" i="1"/>
  <c r="G253" i="1"/>
  <c r="H255" i="1"/>
  <c r="G257" i="1"/>
  <c r="G261" i="1"/>
  <c r="H263" i="1"/>
  <c r="G265" i="1"/>
  <c r="H267" i="1"/>
  <c r="G269" i="1"/>
  <c r="H271" i="1"/>
  <c r="G273" i="1"/>
  <c r="H275" i="1"/>
  <c r="G277" i="1"/>
  <c r="H279" i="1"/>
  <c r="G281" i="1"/>
  <c r="H283" i="1"/>
  <c r="H288" i="1"/>
  <c r="G288" i="1"/>
  <c r="H290" i="1"/>
  <c r="G290" i="1"/>
  <c r="H292" i="1"/>
  <c r="G292" i="1"/>
  <c r="H296" i="1"/>
  <c r="G296" i="1"/>
  <c r="H298" i="1"/>
  <c r="G298" i="1"/>
  <c r="H300" i="1"/>
  <c r="G300" i="1"/>
  <c r="H302" i="1"/>
  <c r="G302" i="1"/>
  <c r="H304" i="1"/>
  <c r="G304"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G346"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9" i="1"/>
  <c r="G699" i="1"/>
  <c r="H704" i="1"/>
  <c r="G704" i="1"/>
  <c r="H986" i="1"/>
  <c r="G986" i="1"/>
  <c r="H988" i="1"/>
  <c r="G988" i="1"/>
  <c r="H994" i="1"/>
  <c r="G994" i="1"/>
  <c r="H1002" i="1"/>
  <c r="G1002" i="1"/>
  <c r="H1010" i="1"/>
  <c r="G1010" i="1"/>
  <c r="H1018" i="1"/>
  <c r="G1018" i="1"/>
  <c r="H1026" i="1"/>
  <c r="G1026" i="1"/>
  <c r="H1034" i="1"/>
  <c r="H1042" i="1"/>
  <c r="G1042" i="1"/>
  <c r="H1062" i="1"/>
  <c r="G1062" i="1"/>
  <c r="H1066" i="1"/>
  <c r="G1066" i="1"/>
  <c r="H1074" i="1"/>
  <c r="G1074" i="1"/>
  <c r="H1082" i="1"/>
  <c r="G1082" i="1"/>
  <c r="H1090" i="1"/>
  <c r="G1090" i="1"/>
  <c r="H1098" i="1"/>
  <c r="G1098" i="1"/>
  <c r="H1106" i="1"/>
  <c r="G1106" i="1"/>
  <c r="J1463" i="1"/>
  <c r="H1463" i="1"/>
  <c r="G1463"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G1051" i="1"/>
  <c r="H1054" i="1"/>
  <c r="G1054" i="1"/>
  <c r="H1118" i="1"/>
  <c r="G1118" i="1"/>
  <c r="H697" i="1"/>
  <c r="H701" i="1"/>
  <c r="H705" i="1"/>
  <c r="G995" i="1"/>
  <c r="H998" i="1"/>
  <c r="G998" i="1"/>
  <c r="G1003" i="1"/>
  <c r="H1006" i="1"/>
  <c r="G1006" i="1"/>
  <c r="G1011" i="1"/>
  <c r="H1014" i="1"/>
  <c r="G1014" i="1"/>
  <c r="G1019" i="1"/>
  <c r="H1022" i="1"/>
  <c r="G1022" i="1"/>
  <c r="G1027" i="1"/>
  <c r="H1030" i="1"/>
  <c r="G1030" i="1"/>
  <c r="G1035" i="1"/>
  <c r="H1038" i="1"/>
  <c r="G1038" i="1"/>
  <c r="G1043" i="1"/>
  <c r="H1058" i="1"/>
  <c r="G1058" i="1"/>
  <c r="H1070" i="1"/>
  <c r="G1070" i="1"/>
  <c r="H1078" i="1"/>
  <c r="G1078" i="1"/>
  <c r="H1086" i="1"/>
  <c r="G1086" i="1"/>
  <c r="H1094" i="1"/>
  <c r="G1094" i="1"/>
  <c r="H1102" i="1"/>
  <c r="G1102" i="1"/>
  <c r="H1110" i="1"/>
  <c r="G1110" i="1"/>
  <c r="H1522" i="1"/>
  <c r="G1522" i="1"/>
  <c r="G1059" i="1"/>
  <c r="G1063" i="1"/>
  <c r="G1067" i="1"/>
  <c r="G1071" i="1"/>
  <c r="G1075" i="1"/>
  <c r="G1079" i="1"/>
  <c r="G1083" i="1"/>
  <c r="G1087" i="1"/>
  <c r="G1091" i="1"/>
  <c r="G1095" i="1"/>
  <c r="G1099" i="1"/>
  <c r="G1103" i="1"/>
  <c r="G1107" i="1"/>
  <c r="G1111" i="1"/>
  <c r="G1115" i="1"/>
  <c r="G1119" i="1"/>
  <c r="G1123"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313" i="1"/>
  <c r="H1313" i="1"/>
  <c r="G1321" i="1"/>
  <c r="H1321" i="1"/>
  <c r="H1336" i="1"/>
  <c r="G1336" i="1"/>
  <c r="H1344" i="1"/>
  <c r="G1344" i="1"/>
  <c r="H1352" i="1"/>
  <c r="G1352" i="1"/>
  <c r="H1360" i="1"/>
  <c r="G1360" i="1"/>
  <c r="H1368" i="1"/>
  <c r="G1368" i="1"/>
  <c r="G1493" i="1"/>
  <c r="H1493" i="1"/>
  <c r="H1514" i="1"/>
  <c r="G1514" i="1"/>
  <c r="D50" i="4"/>
  <c r="F51" i="4"/>
  <c r="H992" i="1"/>
  <c r="H996" i="1"/>
  <c r="H1000" i="1"/>
  <c r="H1004" i="1"/>
  <c r="H1008" i="1"/>
  <c r="H1012" i="1"/>
  <c r="H1016" i="1"/>
  <c r="H1020" i="1"/>
  <c r="H1024" i="1"/>
  <c r="H1028" i="1"/>
  <c r="H1032" i="1"/>
  <c r="H1036" i="1"/>
  <c r="H1040" i="1"/>
  <c r="H1044" i="1"/>
  <c r="H1048" i="1"/>
  <c r="H1052" i="1"/>
  <c r="G1477" i="1"/>
  <c r="I1477" i="1" s="1"/>
  <c r="H1477" i="1"/>
  <c r="J1477" i="1"/>
  <c r="H991" i="1"/>
  <c r="H995" i="1"/>
  <c r="H999" i="1"/>
  <c r="H1003" i="1"/>
  <c r="H1007" i="1"/>
  <c r="H1011" i="1"/>
  <c r="H1015" i="1"/>
  <c r="H1019" i="1"/>
  <c r="H1023" i="1"/>
  <c r="H1027" i="1"/>
  <c r="H1031" i="1"/>
  <c r="H1035" i="1"/>
  <c r="H1039" i="1"/>
  <c r="H1043" i="1"/>
  <c r="H1047" i="1"/>
  <c r="H1051" i="1"/>
  <c r="H1055"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309" i="1"/>
  <c r="H1309" i="1"/>
  <c r="G1317" i="1"/>
  <c r="H1317" i="1"/>
  <c r="G1325" i="1"/>
  <c r="H1325" i="1"/>
  <c r="H1332" i="1"/>
  <c r="G1332" i="1"/>
  <c r="H1340" i="1"/>
  <c r="G1340" i="1"/>
  <c r="H1348" i="1"/>
  <c r="G1348" i="1"/>
  <c r="H1356" i="1"/>
  <c r="G1356" i="1"/>
  <c r="H1364" i="1"/>
  <c r="G1364" i="1"/>
  <c r="G1468" i="1"/>
  <c r="H1468" i="1"/>
  <c r="J1468" i="1"/>
  <c r="G1464" i="1"/>
  <c r="I1464" i="1" s="1"/>
  <c r="H1464" i="1"/>
  <c r="H1475" i="1"/>
  <c r="G1475" i="1"/>
  <c r="H1482" i="1"/>
  <c r="G1482" i="1"/>
  <c r="H1487" i="1"/>
  <c r="G1487" i="1"/>
  <c r="G1509" i="1"/>
  <c r="H1509" i="1"/>
  <c r="F507" i="4"/>
  <c r="D484" i="4"/>
  <c r="F90" i="6"/>
  <c r="D89" i="6"/>
  <c r="C1384" i="1"/>
  <c r="E114" i="6"/>
  <c r="D1409" i="1"/>
  <c r="H1409" i="1" s="1"/>
  <c r="H1442" i="1"/>
  <c r="G1442" i="1"/>
  <c r="J1471" i="1"/>
  <c r="H1471" i="1"/>
  <c r="G1471" i="1"/>
  <c r="I1479" i="1"/>
  <c r="H1490" i="1"/>
  <c r="G1490" i="1"/>
  <c r="H1495" i="1"/>
  <c r="G1495" i="1"/>
  <c r="H1503" i="1"/>
  <c r="G1503" i="1"/>
  <c r="D44" i="4"/>
  <c r="F45" i="4"/>
  <c r="E420" i="4"/>
  <c r="F455" i="4"/>
  <c r="D421" i="4"/>
  <c r="H1308" i="1"/>
  <c r="H1312" i="1"/>
  <c r="H1316" i="1"/>
  <c r="H1320" i="1"/>
  <c r="H1324" i="1"/>
  <c r="H1328" i="1"/>
  <c r="G1331" i="1"/>
  <c r="G1335" i="1"/>
  <c r="G1339" i="1"/>
  <c r="G1343" i="1"/>
  <c r="G1347" i="1"/>
  <c r="G1351" i="1"/>
  <c r="G1355" i="1"/>
  <c r="G1359" i="1"/>
  <c r="G1363" i="1"/>
  <c r="G1367" i="1"/>
  <c r="I1456" i="1"/>
  <c r="J1464" i="1"/>
  <c r="I1466" i="1"/>
  <c r="J1467" i="1"/>
  <c r="H1467" i="1"/>
  <c r="G1467" i="1"/>
  <c r="G1472" i="1"/>
  <c r="H1472" i="1"/>
  <c r="I1473" i="1"/>
  <c r="J1476" i="1"/>
  <c r="H1476" i="1"/>
  <c r="G1476" i="1"/>
  <c r="I1476" i="1" s="1"/>
  <c r="G1485" i="1"/>
  <c r="H1485" i="1"/>
  <c r="H1498" i="1"/>
  <c r="G1498" i="1"/>
  <c r="H1506" i="1"/>
  <c r="G1506" i="1"/>
  <c r="H1511" i="1"/>
  <c r="G1511" i="1"/>
  <c r="H1519" i="1"/>
  <c r="G1519" i="1"/>
  <c r="G186" i="9"/>
  <c r="E186" i="9" s="1"/>
  <c r="B186" i="9" s="1"/>
  <c r="D124" i="4"/>
  <c r="F125" i="4"/>
  <c r="G1447" i="1"/>
  <c r="J1447" i="1"/>
  <c r="G1451" i="1"/>
  <c r="J1451" i="1"/>
  <c r="G1455" i="1"/>
  <c r="J1455" i="1"/>
  <c r="G1459" i="1"/>
  <c r="I1459" i="1" s="1"/>
  <c r="J1459" i="1"/>
  <c r="J1465" i="1"/>
  <c r="J1473" i="1"/>
  <c r="J1478" i="1"/>
  <c r="E644" i="4"/>
  <c r="D638" i="1" s="1"/>
  <c r="E643" i="4"/>
  <c r="D637" i="1" s="1"/>
  <c r="G142" i="9"/>
  <c r="E142" i="9" s="1"/>
  <c r="B142" i="9" s="1"/>
  <c r="F603" i="4"/>
  <c r="D593" i="4"/>
  <c r="D38" i="7"/>
  <c r="C1470" i="1"/>
  <c r="J1440" i="1"/>
  <c r="J1444" i="1"/>
  <c r="I1446" i="1"/>
  <c r="I1450" i="1"/>
  <c r="I1458" i="1"/>
  <c r="J1462" i="1"/>
  <c r="J1466" i="1"/>
  <c r="J1474" i="1"/>
  <c r="J1479" i="1"/>
  <c r="G20" i="9"/>
  <c r="H20" i="9"/>
  <c r="F152" i="4"/>
  <c r="E298" i="4"/>
  <c r="F416" i="4"/>
  <c r="D643" i="4"/>
  <c r="G289" i="9"/>
  <c r="F177" i="5"/>
  <c r="H289" i="9"/>
  <c r="E176" i="5"/>
  <c r="E5" i="6"/>
  <c r="D1304" i="1"/>
  <c r="G1439" i="1"/>
  <c r="I1439" i="1" s="1"/>
  <c r="G1443" i="1"/>
  <c r="I1443" i="1" s="1"/>
  <c r="H1447" i="1"/>
  <c r="G1449" i="1"/>
  <c r="I1449" i="1" s="1"/>
  <c r="J1449" i="1"/>
  <c r="H1451" i="1"/>
  <c r="G1453" i="1"/>
  <c r="H1455" i="1"/>
  <c r="G1457" i="1"/>
  <c r="I1457" i="1" s="1"/>
  <c r="J1457" i="1"/>
  <c r="H1459" i="1"/>
  <c r="G1461" i="1"/>
  <c r="H1481" i="1"/>
  <c r="G1486" i="1"/>
  <c r="H1489" i="1"/>
  <c r="G1494" i="1"/>
  <c r="H1497" i="1"/>
  <c r="G1502" i="1"/>
  <c r="H1505" i="1"/>
  <c r="G1510" i="1"/>
  <c r="H1513" i="1"/>
  <c r="H1521" i="1"/>
  <c r="F7" i="4"/>
  <c r="D82" i="4"/>
  <c r="F107" i="4"/>
  <c r="E163" i="4"/>
  <c r="D159" i="1" s="1"/>
  <c r="D224" i="4"/>
  <c r="E263" i="4"/>
  <c r="D259" i="1" s="1"/>
  <c r="G259" i="1" s="1"/>
  <c r="D299" i="4"/>
  <c r="D311" i="4"/>
  <c r="F364" i="4"/>
  <c r="D363" i="4"/>
  <c r="D350" i="4" s="1"/>
  <c r="F529" i="4"/>
  <c r="D528" i="4"/>
  <c r="F135" i="5"/>
  <c r="D134" i="5"/>
  <c r="D1424" i="1"/>
  <c r="G1424" i="1" s="1"/>
  <c r="E129" i="6"/>
  <c r="D1423" i="1" s="1"/>
  <c r="G1423" i="1" s="1"/>
  <c r="C1524" i="1"/>
  <c r="D43" i="8"/>
  <c r="D580" i="4"/>
  <c r="D78" i="5"/>
  <c r="G286" i="9"/>
  <c r="E286" i="9" s="1"/>
  <c r="B286" i="9" s="1"/>
  <c r="F88" i="5"/>
  <c r="D87" i="5"/>
  <c r="E146" i="5"/>
  <c r="D1124" i="1" s="1"/>
  <c r="G287" i="9"/>
  <c r="E287" i="9" s="1"/>
  <c r="B287" i="9" s="1"/>
  <c r="D146" i="5"/>
  <c r="F149" i="5"/>
  <c r="F191" i="5"/>
  <c r="D190" i="5"/>
  <c r="F239" i="5"/>
  <c r="D238" i="5"/>
  <c r="F259" i="5"/>
  <c r="D258" i="5"/>
  <c r="E21" i="9"/>
  <c r="B21" i="9" s="1"/>
  <c r="E25" i="9"/>
  <c r="B25" i="9" s="1"/>
  <c r="E29" i="9"/>
  <c r="B29" i="9" s="1"/>
  <c r="E33" i="9"/>
  <c r="B33" i="9" s="1"/>
  <c r="E37" i="9"/>
  <c r="B37" i="9" s="1"/>
  <c r="E41" i="9"/>
  <c r="B41" i="9" s="1"/>
  <c r="D567" i="4"/>
  <c r="E12" i="5"/>
  <c r="D245" i="5"/>
  <c r="F250" i="5"/>
  <c r="F6" i="6"/>
  <c r="D5" i="6"/>
  <c r="B114" i="9"/>
  <c r="D644" i="4"/>
  <c r="D515" i="4"/>
  <c r="E580" i="4"/>
  <c r="D574" i="1" s="1"/>
  <c r="F626" i="4"/>
  <c r="D625" i="4"/>
  <c r="D35" i="6"/>
  <c r="D5" i="7"/>
  <c r="B146" i="9"/>
  <c r="G166" i="9"/>
  <c r="E166" i="9" s="1"/>
  <c r="B166" i="9" s="1"/>
  <c r="G174" i="9"/>
  <c r="E174" i="9" s="1"/>
  <c r="B174" i="9" s="1"/>
  <c r="G182" i="9"/>
  <c r="E182" i="9" s="1"/>
  <c r="B182" i="9" s="1"/>
  <c r="B50" i="9"/>
  <c r="B54" i="9"/>
  <c r="B62" i="9"/>
  <c r="B66" i="9"/>
  <c r="B70" i="9"/>
  <c r="B74" i="9"/>
  <c r="B78" i="9"/>
  <c r="B82" i="9"/>
  <c r="B90" i="9"/>
  <c r="B94" i="9"/>
  <c r="B98" i="9"/>
  <c r="B102" i="9"/>
  <c r="B115" i="9"/>
  <c r="B119" i="9"/>
  <c r="B123" i="9"/>
  <c r="B131" i="9"/>
  <c r="B135" i="9"/>
  <c r="B158" i="9"/>
  <c r="G172" i="9"/>
  <c r="E172" i="9" s="1"/>
  <c r="B172" i="9" s="1"/>
  <c r="B288" i="9"/>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91" i="9"/>
  <c r="E191" i="9" s="1"/>
  <c r="G188" i="9"/>
  <c r="E188" i="9" s="1"/>
  <c r="B188" i="9" s="1"/>
  <c r="G184" i="9"/>
  <c r="E184" i="9" s="1"/>
  <c r="B184" i="9" s="1"/>
  <c r="G180" i="9"/>
  <c r="E180" i="9" s="1"/>
  <c r="B180" i="9" s="1"/>
  <c r="I10" i="9"/>
  <c r="B118" i="9"/>
  <c r="B122" i="9"/>
  <c r="B126" i="9"/>
  <c r="B130" i="9"/>
  <c r="B134" i="9"/>
  <c r="E145" i="9"/>
  <c r="B145" i="9" s="1"/>
  <c r="E149" i="9"/>
  <c r="B149" i="9" s="1"/>
  <c r="E153" i="9"/>
  <c r="B153" i="9" s="1"/>
  <c r="E157" i="9"/>
  <c r="B157" i="9" s="1"/>
  <c r="H164" i="9"/>
  <c r="H165" i="9"/>
  <c r="E165" i="9" s="1"/>
  <c r="B165" i="9" s="1"/>
  <c r="G167" i="9"/>
  <c r="E167" i="9" s="1"/>
  <c r="B167" i="9" s="1"/>
  <c r="G169" i="9"/>
  <c r="E169" i="9" s="1"/>
  <c r="B169" i="9" s="1"/>
  <c r="G171" i="9"/>
  <c r="E171" i="9" s="1"/>
  <c r="B171" i="9" s="1"/>
  <c r="G173" i="9"/>
  <c r="E173" i="9" s="1"/>
  <c r="B173" i="9" s="1"/>
  <c r="G175" i="9"/>
  <c r="E175" i="9" s="1"/>
  <c r="B175" i="9" s="1"/>
  <c r="G177" i="9"/>
  <c r="E177" i="9" s="1"/>
  <c r="B177" i="9" s="1"/>
  <c r="G181" i="9"/>
  <c r="E181" i="9" s="1"/>
  <c r="B181" i="9" s="1"/>
  <c r="G185" i="9"/>
  <c r="E185" i="9" s="1"/>
  <c r="B185" i="9" s="1"/>
  <c r="G189" i="9"/>
  <c r="E189" i="9" s="1"/>
  <c r="B189" i="9" s="1"/>
  <c r="F238" i="9"/>
  <c r="B238" i="9" s="1"/>
  <c r="F254" i="9"/>
  <c r="B254" i="9" s="1"/>
  <c r="F270" i="9"/>
  <c r="B270" i="9" s="1"/>
  <c r="G278" i="9"/>
  <c r="E278" i="9" s="1"/>
  <c r="B278" i="9" s="1"/>
  <c r="E109" i="9"/>
  <c r="B109" i="9" s="1"/>
  <c r="E117" i="9"/>
  <c r="B117" i="9" s="1"/>
  <c r="E121" i="9"/>
  <c r="B121" i="9" s="1"/>
  <c r="E125" i="9"/>
  <c r="B125" i="9" s="1"/>
  <c r="E129" i="9"/>
  <c r="B129" i="9" s="1"/>
  <c r="E133" i="9"/>
  <c r="B133" i="9" s="1"/>
  <c r="E137" i="9"/>
  <c r="B137" i="9" s="1"/>
  <c r="E141" i="9"/>
  <c r="B141" i="9" s="1"/>
  <c r="B147" i="9"/>
  <c r="B151" i="9"/>
  <c r="B155" i="9"/>
  <c r="B159" i="9"/>
  <c r="F226" i="9"/>
  <c r="B226" i="9" s="1"/>
  <c r="F242" i="9"/>
  <c r="B242" i="9" s="1"/>
  <c r="F258" i="9"/>
  <c r="B258" i="9" s="1"/>
  <c r="B285" i="9"/>
  <c r="F213" i="9"/>
  <c r="B213" i="9" s="1"/>
  <c r="F214" i="9"/>
  <c r="B214" i="9" s="1"/>
  <c r="F217" i="9"/>
  <c r="B217" i="9" s="1"/>
  <c r="F218" i="9"/>
  <c r="B218" i="9" s="1"/>
  <c r="F221" i="9"/>
  <c r="B221" i="9" s="1"/>
  <c r="F222" i="9"/>
  <c r="B222" i="9" s="1"/>
  <c r="B279" i="9"/>
  <c r="E283" i="9"/>
  <c r="B283" i="9" s="1"/>
  <c r="E237" i="5" l="1"/>
  <c r="E289" i="9"/>
  <c r="B289" i="9" s="1"/>
  <c r="G221" i="1"/>
  <c r="G308" i="1"/>
  <c r="G1576" i="1"/>
  <c r="H1576" i="1"/>
  <c r="D42" i="8"/>
  <c r="C1517" i="1" s="1"/>
  <c r="D1214" i="1"/>
  <c r="I23" i="3"/>
  <c r="F206" i="5"/>
  <c r="G1183" i="1"/>
  <c r="G292" i="9"/>
  <c r="E292" i="9" s="1"/>
  <c r="B292" i="9" s="1"/>
  <c r="E68" i="5"/>
  <c r="D1046" i="1" s="1"/>
  <c r="F12" i="5"/>
  <c r="D7" i="5"/>
  <c r="C985" i="1" s="1"/>
  <c r="H997" i="1"/>
  <c r="G997" i="1"/>
  <c r="F472" i="4"/>
  <c r="E350" i="4"/>
  <c r="D345" i="1" s="1"/>
  <c r="F263" i="4"/>
  <c r="C211" i="1"/>
  <c r="F215" i="4"/>
  <c r="F196" i="4"/>
  <c r="C192" i="1"/>
  <c r="D151" i="4"/>
  <c r="D289" i="4" s="1"/>
  <c r="D290" i="4" s="1"/>
  <c r="G159" i="1"/>
  <c r="G165" i="1"/>
  <c r="H160" i="1"/>
  <c r="G160" i="1"/>
  <c r="F163" i="4"/>
  <c r="E6" i="4"/>
  <c r="D6" i="4"/>
  <c r="F6" i="4" s="1"/>
  <c r="F106" i="4"/>
  <c r="C102" i="1"/>
  <c r="G87" i="1"/>
  <c r="G70" i="1"/>
  <c r="C345" i="1"/>
  <c r="F89" i="6"/>
  <c r="C1383" i="1"/>
  <c r="H259" i="1"/>
  <c r="E7" i="5"/>
  <c r="F7" i="5" s="1"/>
  <c r="D990" i="1"/>
  <c r="F258" i="5"/>
  <c r="C1235" i="1"/>
  <c r="G291" i="9"/>
  <c r="E291" i="9" s="1"/>
  <c r="B291" i="9" s="1"/>
  <c r="F190" i="5"/>
  <c r="C1167" i="1"/>
  <c r="I35" i="3"/>
  <c r="C1518" i="1"/>
  <c r="F134" i="5"/>
  <c r="C1112" i="1"/>
  <c r="F224" i="4"/>
  <c r="C220" i="1"/>
  <c r="F82" i="4"/>
  <c r="C78" i="1"/>
  <c r="F643" i="4"/>
  <c r="C637" i="1"/>
  <c r="I21" i="3"/>
  <c r="F124" i="4"/>
  <c r="C120" i="1"/>
  <c r="H1424" i="1"/>
  <c r="D414" i="1"/>
  <c r="E412" i="4"/>
  <c r="I16" i="3"/>
  <c r="D2" i="1"/>
  <c r="H1423" i="1"/>
  <c r="F35" i="6"/>
  <c r="H25" i="3"/>
  <c r="C1329" i="1"/>
  <c r="F146" i="5"/>
  <c r="C1124" i="1"/>
  <c r="C522" i="1"/>
  <c r="E175" i="5"/>
  <c r="D1152" i="1" s="1"/>
  <c r="I22" i="3"/>
  <c r="D1153" i="1"/>
  <c r="I1451" i="1"/>
  <c r="H24" i="3"/>
  <c r="F5" i="6"/>
  <c r="D141" i="6"/>
  <c r="C1299" i="1"/>
  <c r="B191" i="9"/>
  <c r="F515" i="4"/>
  <c r="C509" i="1"/>
  <c r="F567" i="4"/>
  <c r="C561" i="1"/>
  <c r="F78" i="5"/>
  <c r="D68" i="5"/>
  <c r="C1056" i="1"/>
  <c r="H1524" i="1"/>
  <c r="G1524" i="1"/>
  <c r="F311" i="4"/>
  <c r="C306" i="1"/>
  <c r="H1304" i="1"/>
  <c r="G1304" i="1"/>
  <c r="D176" i="5"/>
  <c r="E20" i="9"/>
  <c r="F593" i="4"/>
  <c r="C587" i="1"/>
  <c r="I1455" i="1"/>
  <c r="I1447" i="1"/>
  <c r="I1472" i="1"/>
  <c r="G1409" i="1"/>
  <c r="I1442" i="1"/>
  <c r="D1408" i="1"/>
  <c r="I27" i="3"/>
  <c r="E528" i="4"/>
  <c r="E635" i="4" s="1"/>
  <c r="D629" i="1" s="1"/>
  <c r="I1468" i="1"/>
  <c r="H159" i="1"/>
  <c r="G1501" i="1"/>
  <c r="H1501" i="1"/>
  <c r="F245" i="5"/>
  <c r="C1222" i="1"/>
  <c r="H31" i="3"/>
  <c r="C1469" i="1"/>
  <c r="G297" i="9"/>
  <c r="E297" i="9" s="1"/>
  <c r="H29" i="3"/>
  <c r="C1436" i="1"/>
  <c r="F625" i="4"/>
  <c r="C619" i="1"/>
  <c r="F644" i="4"/>
  <c r="C638" i="1"/>
  <c r="D237" i="5"/>
  <c r="F238" i="5"/>
  <c r="C1215" i="1"/>
  <c r="F87" i="5"/>
  <c r="C1065" i="1"/>
  <c r="F580" i="4"/>
  <c r="C574" i="1"/>
  <c r="H20" i="3"/>
  <c r="F363" i="4"/>
  <c r="C358" i="1"/>
  <c r="F299" i="4"/>
  <c r="D298" i="4"/>
  <c r="D412" i="4" s="1"/>
  <c r="C294" i="1"/>
  <c r="H17" i="3"/>
  <c r="D1299" i="1"/>
  <c r="I24" i="3"/>
  <c r="D293" i="1"/>
  <c r="H16" i="3"/>
  <c r="H1470" i="1"/>
  <c r="G1470" i="1"/>
  <c r="E151" i="4"/>
  <c r="I1467" i="1"/>
  <c r="F421" i="4"/>
  <c r="D420" i="4"/>
  <c r="D636" i="4" s="1"/>
  <c r="C415" i="1"/>
  <c r="F44" i="4"/>
  <c r="C40" i="1"/>
  <c r="I1471" i="1"/>
  <c r="G1384" i="1"/>
  <c r="H1384" i="1"/>
  <c r="F484" i="4"/>
  <c r="C478" i="1"/>
  <c r="F50" i="4"/>
  <c r="C46" i="1"/>
  <c r="I1463" i="1"/>
  <c r="G1499" i="1"/>
  <c r="H1499" i="1"/>
  <c r="G294" i="9" l="1"/>
  <c r="E294" i="9" s="1"/>
  <c r="I34" i="3"/>
  <c r="G295" i="9"/>
  <c r="E295" i="9" s="1"/>
  <c r="B295" i="9" s="1"/>
  <c r="K1432" i="9"/>
  <c r="D6" i="5"/>
  <c r="C984" i="1" s="1"/>
  <c r="F528" i="4"/>
  <c r="E408" i="4"/>
  <c r="D403" i="1" s="1"/>
  <c r="E407" i="4"/>
  <c r="D402" i="1" s="1"/>
  <c r="F350" i="4"/>
  <c r="G211" i="1"/>
  <c r="H211" i="1"/>
  <c r="F151" i="4"/>
  <c r="C147" i="1"/>
  <c r="H192" i="1"/>
  <c r="G192" i="1"/>
  <c r="C2" i="1"/>
  <c r="H102" i="1"/>
  <c r="G102" i="1"/>
  <c r="F636" i="4"/>
  <c r="C630" i="1"/>
  <c r="C286" i="1"/>
  <c r="H294" i="1"/>
  <c r="G294" i="1"/>
  <c r="G1436" i="1"/>
  <c r="H1436" i="1"/>
  <c r="G1517" i="1"/>
  <c r="H1517" i="1"/>
  <c r="H11" i="3"/>
  <c r="H637" i="1"/>
  <c r="G637" i="1"/>
  <c r="H220" i="1"/>
  <c r="G220" i="1"/>
  <c r="H1518" i="1"/>
  <c r="G1518" i="1"/>
  <c r="E6" i="5"/>
  <c r="I20" i="3"/>
  <c r="D985" i="1"/>
  <c r="H985" i="1" s="1"/>
  <c r="H46" i="1"/>
  <c r="G46" i="1"/>
  <c r="D407" i="4"/>
  <c r="F298" i="4"/>
  <c r="C293" i="1"/>
  <c r="H574" i="1"/>
  <c r="G574" i="1"/>
  <c r="H1215" i="1"/>
  <c r="G1215" i="1"/>
  <c r="H1222" i="1"/>
  <c r="G1222" i="1"/>
  <c r="H1408" i="1"/>
  <c r="G1408" i="1"/>
  <c r="B294" i="9"/>
  <c r="H561" i="1"/>
  <c r="G561" i="1"/>
  <c r="H1329" i="1"/>
  <c r="G1329" i="1"/>
  <c r="H1235" i="1"/>
  <c r="G1235" i="1"/>
  <c r="H40" i="1"/>
  <c r="G40" i="1"/>
  <c r="H638" i="1"/>
  <c r="G638" i="1"/>
  <c r="H28" i="3"/>
  <c r="C1435" i="1"/>
  <c r="H120" i="1"/>
  <c r="G120" i="1"/>
  <c r="H415" i="1"/>
  <c r="G415" i="1"/>
  <c r="G2" i="1"/>
  <c r="H2" i="1"/>
  <c r="D413" i="4"/>
  <c r="D414" i="4" s="1"/>
  <c r="D291" i="4"/>
  <c r="C285" i="1"/>
  <c r="H619" i="1"/>
  <c r="G619" i="1"/>
  <c r="B297" i="9"/>
  <c r="E296" i="9"/>
  <c r="I10" i="3" s="1"/>
  <c r="E19" i="9"/>
  <c r="B20" i="9"/>
  <c r="H306" i="1"/>
  <c r="G306" i="1"/>
  <c r="H1056" i="1"/>
  <c r="G1056" i="1"/>
  <c r="H78" i="1"/>
  <c r="G78" i="1"/>
  <c r="H1112" i="1"/>
  <c r="G1112" i="1"/>
  <c r="H1167" i="1"/>
  <c r="G1167" i="1"/>
  <c r="G1383" i="1"/>
  <c r="H1383" i="1"/>
  <c r="D408" i="4"/>
  <c r="E639" i="4"/>
  <c r="D407" i="1"/>
  <c r="H345" i="1"/>
  <c r="G345" i="1"/>
  <c r="H478" i="1"/>
  <c r="G478" i="1"/>
  <c r="F420" i="4"/>
  <c r="D635" i="4"/>
  <c r="C414" i="1"/>
  <c r="E289" i="4"/>
  <c r="F289" i="4" s="1"/>
  <c r="I17" i="3"/>
  <c r="D147" i="1"/>
  <c r="D639" i="4"/>
  <c r="F412" i="4"/>
  <c r="C407" i="1"/>
  <c r="H358" i="1"/>
  <c r="G358" i="1"/>
  <c r="H1065" i="1"/>
  <c r="G1065" i="1"/>
  <c r="H23" i="3"/>
  <c r="F237" i="5"/>
  <c r="C1214" i="1"/>
  <c r="H1469" i="1"/>
  <c r="G1469" i="1"/>
  <c r="E636" i="4"/>
  <c r="D630" i="1" s="1"/>
  <c r="D522" i="1"/>
  <c r="H522" i="1" s="1"/>
  <c r="H587" i="1"/>
  <c r="G587" i="1"/>
  <c r="D175" i="5"/>
  <c r="F176" i="5"/>
  <c r="H22" i="3"/>
  <c r="C1153" i="1"/>
  <c r="F68" i="5"/>
  <c r="H21" i="3"/>
  <c r="C1046" i="1"/>
  <c r="H509" i="1"/>
  <c r="G509" i="1"/>
  <c r="H1299" i="1"/>
  <c r="G1299" i="1"/>
  <c r="H1124" i="1"/>
  <c r="G1124" i="1"/>
  <c r="H990" i="1"/>
  <c r="G990" i="1"/>
  <c r="E293" i="9" l="1"/>
  <c r="I11" i="3" s="1"/>
  <c r="F6" i="5"/>
  <c r="G282" i="9"/>
  <c r="E282" i="9" s="1"/>
  <c r="B282" i="9" s="1"/>
  <c r="H1046" i="1"/>
  <c r="G1046" i="1"/>
  <c r="F291" i="4"/>
  <c r="C287" i="1"/>
  <c r="H1214" i="1"/>
  <c r="G1214" i="1"/>
  <c r="G522" i="1"/>
  <c r="G147" i="1"/>
  <c r="G985" i="1"/>
  <c r="F407" i="4"/>
  <c r="C402" i="1"/>
  <c r="N3" i="9"/>
  <c r="H407" i="1"/>
  <c r="G407" i="1"/>
  <c r="F635" i="4"/>
  <c r="C629" i="1"/>
  <c r="F175" i="5"/>
  <c r="C1152" i="1"/>
  <c r="C409" i="1"/>
  <c r="E291" i="4"/>
  <c r="D287" i="1" s="1"/>
  <c r="E413" i="4"/>
  <c r="D285" i="1"/>
  <c r="G285" i="1" s="1"/>
  <c r="E290" i="4"/>
  <c r="D640" i="4"/>
  <c r="D641" i="4" s="1"/>
  <c r="D415" i="4"/>
  <c r="C408" i="1"/>
  <c r="H147" i="1"/>
  <c r="H276" i="9"/>
  <c r="D984" i="1"/>
  <c r="H8" i="3" s="1"/>
  <c r="H630" i="1"/>
  <c r="G630" i="1"/>
  <c r="H1153" i="1"/>
  <c r="G1153" i="1"/>
  <c r="G276" i="9"/>
  <c r="F639" i="4"/>
  <c r="C633" i="1"/>
  <c r="H414" i="1"/>
  <c r="G414" i="1"/>
  <c r="D633" i="1"/>
  <c r="F408" i="4"/>
  <c r="C403" i="1"/>
  <c r="H293" i="1"/>
  <c r="G293" i="1"/>
  <c r="F413" i="4" l="1"/>
  <c r="E276" i="9"/>
  <c r="E275" i="9" s="1"/>
  <c r="I8" i="3" s="1"/>
  <c r="D286" i="1"/>
  <c r="H286" i="1" s="1"/>
  <c r="F290" i="4"/>
  <c r="M3" i="9"/>
  <c r="H285" i="1"/>
  <c r="C410" i="1"/>
  <c r="E415" i="4"/>
  <c r="D410" i="1" s="1"/>
  <c r="E640" i="4"/>
  <c r="F640" i="4" s="1"/>
  <c r="D408" i="1"/>
  <c r="H408" i="1" s="1"/>
  <c r="E414" i="4"/>
  <c r="G984" i="1"/>
  <c r="H633" i="1"/>
  <c r="G633" i="1"/>
  <c r="H1152" i="1"/>
  <c r="G1152" i="1"/>
  <c r="H629" i="1"/>
  <c r="G629" i="1"/>
  <c r="H403" i="1"/>
  <c r="G403" i="1"/>
  <c r="C635" i="1"/>
  <c r="D642" i="4"/>
  <c r="C634" i="1"/>
  <c r="H984" i="1"/>
  <c r="H402" i="1"/>
  <c r="G402" i="1"/>
  <c r="H287" i="1"/>
  <c r="G287" i="1"/>
  <c r="F81" i="6" l="1"/>
  <c r="E75" i="6"/>
  <c r="D1375" i="1"/>
  <c r="B276" i="9"/>
  <c r="F415" i="4"/>
  <c r="G286" i="1"/>
  <c r="G408" i="1"/>
  <c r="D409" i="1"/>
  <c r="F414" i="4"/>
  <c r="D646" i="4"/>
  <c r="C636" i="1"/>
  <c r="H410" i="1"/>
  <c r="G410" i="1"/>
  <c r="D645" i="4"/>
  <c r="E642" i="4"/>
  <c r="F642" i="4" s="1"/>
  <c r="D634" i="1"/>
  <c r="H634" i="1" s="1"/>
  <c r="E641" i="4"/>
  <c r="F641" i="4" s="1"/>
  <c r="H1375" i="1" l="1"/>
  <c r="G1375" i="1"/>
  <c r="D1369" i="1"/>
  <c r="F75" i="6"/>
  <c r="E141" i="6"/>
  <c r="G299" i="9"/>
  <c r="E299" i="9" s="1"/>
  <c r="G634" i="1"/>
  <c r="H409" i="1"/>
  <c r="G409" i="1"/>
  <c r="H18" i="3"/>
  <c r="C639" i="1"/>
  <c r="E645" i="4"/>
  <c r="F645" i="4" s="1"/>
  <c r="D635" i="1"/>
  <c r="F646" i="4"/>
  <c r="H19" i="3"/>
  <c r="C640" i="1"/>
  <c r="E646" i="4"/>
  <c r="D636" i="1"/>
  <c r="H636" i="1" s="1"/>
  <c r="G1369" i="1" l="1"/>
  <c r="H1369" i="1"/>
  <c r="B299" i="9"/>
  <c r="E298" i="9"/>
  <c r="I28" i="3"/>
  <c r="F141" i="6"/>
  <c r="D1435" i="1"/>
  <c r="H9" i="3" s="1"/>
  <c r="I19" i="3"/>
  <c r="D640" i="1"/>
  <c r="H7" i="3" s="1"/>
  <c r="G636" i="1"/>
  <c r="I18" i="3"/>
  <c r="D639" i="1"/>
  <c r="G639" i="1" s="1"/>
  <c r="G635" i="1"/>
  <c r="H635" i="1"/>
  <c r="K3" i="9" l="1"/>
  <c r="I9" i="3"/>
  <c r="H1435" i="1"/>
  <c r="G1435" i="1"/>
  <c r="G640" i="1"/>
  <c r="H639" i="1"/>
  <c r="H640" i="1"/>
  <c r="J3" i="9"/>
  <c r="I7" i="3"/>
  <c r="M272" i="9" l="1"/>
  <c r="L272" i="9"/>
  <c r="H18" i="9"/>
  <c r="G18" i="9"/>
  <c r="K10" i="9"/>
  <c r="I9" i="9"/>
  <c r="G16" i="9"/>
  <c r="M16" i="9"/>
  <c r="J10" i="9"/>
  <c r="E10" i="9" s="1"/>
  <c r="B10" i="9" s="1"/>
  <c r="K5" i="9"/>
  <c r="I5" i="9"/>
  <c r="G15" i="9"/>
  <c r="J9" i="9"/>
  <c r="H17" i="9"/>
  <c r="H15" i="9"/>
  <c r="I12" i="9"/>
  <c r="J12" i="9"/>
  <c r="K6" i="9"/>
  <c r="L15" i="9"/>
  <c r="K9" i="9"/>
  <c r="G17" i="9"/>
  <c r="J8" i="9"/>
  <c r="H16" i="9"/>
  <c r="J5" i="9"/>
  <c r="I8" i="9"/>
  <c r="I6" i="9"/>
  <c r="K12" i="9"/>
  <c r="I17" i="9"/>
  <c r="K7" i="9"/>
  <c r="J13" i="9"/>
  <c r="M15" i="9"/>
  <c r="K13" i="9"/>
  <c r="I7" i="9"/>
  <c r="L16" i="9"/>
  <c r="K11" i="9"/>
  <c r="J17" i="9"/>
  <c r="J7" i="9"/>
  <c r="J11" i="9"/>
  <c r="I11" i="9"/>
  <c r="J6" i="9"/>
  <c r="I13" i="9"/>
  <c r="K8" i="9"/>
  <c r="E18" i="9" l="1"/>
  <c r="B18" i="9" s="1"/>
  <c r="F272" i="9"/>
  <c r="F19" i="9" s="1"/>
  <c r="E12" i="9"/>
  <c r="B12" i="9" s="1"/>
  <c r="E15" i="9"/>
  <c r="E11" i="9"/>
  <c r="B11" i="9" s="1"/>
  <c r="F15" i="9"/>
  <c r="E5" i="9"/>
  <c r="E16" i="9"/>
  <c r="F16" i="9"/>
  <c r="E6" i="9"/>
  <c r="B6" i="9" s="1"/>
  <c r="E9" i="9"/>
  <c r="B9" i="9" s="1"/>
  <c r="E13" i="9"/>
  <c r="B13" i="9" s="1"/>
  <c r="E7" i="9"/>
  <c r="B7" i="9" s="1"/>
  <c r="E8" i="9"/>
  <c r="B8" i="9" s="1"/>
  <c r="E17" i="9"/>
  <c r="B17" i="9" s="1"/>
  <c r="B272" i="9" l="1"/>
  <c r="F14" i="9"/>
  <c r="F3" i="9" s="1"/>
  <c r="B5" i="9"/>
  <c r="E4" i="9"/>
  <c r="E14" i="9"/>
  <c r="B16"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<sst xmlns="http://schemas.openxmlformats.org/spreadsheetml/2006/main" count="4313" uniqueCount="3393">
  <si>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</si>
  <si>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</si>
  <si>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</si>
  <si>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</si>
  <si>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</si>
  <si>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</si>
  <si>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</si>
  <si>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</si>
  <si>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</si>
  <si>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</si>
  <si>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</si>
  <si>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</si>
  <si>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</si>
  <si>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</si>
  <si>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</si>
  <si>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</si>
  <si>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</si>
  <si>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</si>
  <si>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</si>
  <si>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</si>
  <si>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</si>
  <si>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</si>
  <si>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</si>
  <si>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</si>
  <si>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</si>
  <si>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</si>
  <si>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</si>
  <si>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</si>
  <si>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</si>
  <si>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</si>
  <si>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</si>
  <si>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HRVATSKE VODE, PRAVNA OSOBA ZA UPRAVLJANJE VODAMA</t>
  </si>
  <si>
    <t>BILANCA</t>
  </si>
  <si>
    <t>RAS funkcijski</t>
  </si>
  <si>
    <t>Razina:</t>
  </si>
  <si>
    <t>41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</si>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</sst>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9">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9">
    <cellStyle name="Comma" xfId="1" builtinId="3"/>
    <cellStyle name="Hyperlink 2" xfId="2"/>
    <cellStyle name="Hyperlink 3" xfId="3"/>
    <cellStyle name="Normal" xfId="0" builtinId="0"/>
    <cellStyle name="Normal 2" xfId="4"/>
    <cellStyle name="Normal 3" xfId="5"/>
    <cellStyle name="Normal 7" xfId="8"/>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5117293561</v>
      </c>
      <c r="D2" s="6">
        <f>'PR-RAS'!E6</f>
        <v>5575018213.9000006</v>
      </c>
      <c r="E2" s="6">
        <v>0</v>
      </c>
      <c r="F2" s="6">
        <v>0</v>
      </c>
      <c r="G2" s="7">
        <f t="shared" ref="G2:G264" si="0">(B2/1000)*(C2*1+D2*2)</f>
        <v>16267329.988800002</v>
      </c>
      <c r="H2" s="7">
        <f t="shared" ref="H2:H264" si="1">ABS(C2-ROUND(C2,0))+ABS(D2-ROUND(D2,0))</f>
        <v>9.9999427795410156E-2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2785602988</v>
      </c>
      <c r="D46" s="1">
        <f>'PR-RAS'!E50</f>
        <v>3233570460.4000006</v>
      </c>
      <c r="E46" s="1">
        <v>0</v>
      </c>
      <c r="F46" s="1">
        <v>0</v>
      </c>
      <c r="G46" s="2">
        <f t="shared" si="0"/>
        <v>416373475.89600003</v>
      </c>
      <c r="H46" s="2">
        <f t="shared" si="1"/>
        <v>0.40000057220458984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5533174</v>
      </c>
      <c r="D50" s="1">
        <f>'PR-RAS'!E54</f>
        <v>7152181.3300000001</v>
      </c>
      <c r="E50" s="1">
        <v>0</v>
      </c>
      <c r="F50" s="1">
        <v>0</v>
      </c>
      <c r="G50" s="2">
        <f t="shared" si="0"/>
        <v>972039.29634</v>
      </c>
      <c r="H50" s="2">
        <f t="shared" si="1"/>
        <v>0.33000000007450581</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5533174</v>
      </c>
      <c r="D51" s="1">
        <f>'PR-RAS'!E55</f>
        <v>7152181.3300000001</v>
      </c>
      <c r="E51" s="1">
        <v>0</v>
      </c>
      <c r="F51" s="1">
        <v>0</v>
      </c>
      <c r="G51" s="2">
        <f t="shared" si="0"/>
        <v>991876.8330000001</v>
      </c>
      <c r="H51" s="2">
        <f t="shared" si="1"/>
        <v>0.33000000007450581</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409295612</v>
      </c>
      <c r="D55" s="1">
        <f>'PR-RAS'!E59</f>
        <v>431015694.29000002</v>
      </c>
      <c r="E55" s="1">
        <v>0</v>
      </c>
      <c r="F55" s="1">
        <v>0</v>
      </c>
      <c r="G55" s="2">
        <f t="shared" si="0"/>
        <v>68651658.031319991</v>
      </c>
      <c r="H55" s="2">
        <f t="shared" si="1"/>
        <v>0.29000002145767212</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409295612</v>
      </c>
      <c r="D57" s="1">
        <f>'PR-RAS'!E61</f>
        <v>431015694.29000002</v>
      </c>
      <c r="E57" s="1">
        <v>0</v>
      </c>
      <c r="F57" s="1">
        <v>0</v>
      </c>
      <c r="G57" s="2">
        <f t="shared" si="0"/>
        <v>71194312.032480001</v>
      </c>
      <c r="H57" s="2">
        <f t="shared" si="1"/>
        <v>0.29000002145767212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117451</v>
      </c>
      <c r="E58" s="1">
        <v>0</v>
      </c>
      <c r="F58" s="1">
        <v>0</v>
      </c>
      <c r="G58" s="2">
        <f t="shared" si="0"/>
        <v>13389.414000000001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117451</v>
      </c>
      <c r="E60" s="1">
        <v>0</v>
      </c>
      <c r="F60" s="1">
        <v>0</v>
      </c>
      <c r="G60" s="2">
        <f t="shared" si="0"/>
        <v>13859.217999999999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2370774202</v>
      </c>
      <c r="D70" s="1">
        <f>'PR-RAS'!E74</f>
        <v>2795285133.7800007</v>
      </c>
      <c r="E70" s="1">
        <v>0</v>
      </c>
      <c r="F70" s="1">
        <v>0</v>
      </c>
      <c r="G70" s="2">
        <f t="shared" si="0"/>
        <v>549332768.39964008</v>
      </c>
      <c r="H70" s="2">
        <f t="shared" si="1"/>
        <v>0.21999931335449219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53882904</v>
      </c>
      <c r="D71" s="1">
        <f>'PR-RAS'!E75</f>
        <v>86935686.88000001</v>
      </c>
      <c r="E71" s="1">
        <v>0</v>
      </c>
      <c r="F71" s="1">
        <v>0</v>
      </c>
      <c r="G71" s="2">
        <f t="shared" si="0"/>
        <v>15942799.443200003</v>
      </c>
      <c r="H71" s="2">
        <f t="shared" si="1"/>
        <v>0.11999998986721039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2316891298</v>
      </c>
      <c r="D72" s="1">
        <f>'PR-RAS'!E76</f>
        <v>2708349446.9000006</v>
      </c>
      <c r="E72" s="1">
        <v>0</v>
      </c>
      <c r="F72" s="1">
        <v>0</v>
      </c>
      <c r="G72" s="2">
        <f t="shared" si="0"/>
        <v>549084903.6178</v>
      </c>
      <c r="H72" s="2">
        <f t="shared" si="1"/>
        <v>9.9999427795410156E-2</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8629313</v>
      </c>
      <c r="D78" s="1">
        <f>'PR-RAS'!E82</f>
        <v>7797536.2000000002</v>
      </c>
      <c r="E78" s="1">
        <v>0</v>
      </c>
      <c r="F78" s="1">
        <v>0</v>
      </c>
      <c r="G78" s="2">
        <f t="shared" si="0"/>
        <v>1865277.6757999999</v>
      </c>
      <c r="H78" s="2">
        <f t="shared" si="1"/>
        <v>0.20000000018626451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6363264</v>
      </c>
      <c r="D79" s="1">
        <f>'PR-RAS'!E83</f>
        <v>4878920.1900000004</v>
      </c>
      <c r="E79" s="1">
        <v>0</v>
      </c>
      <c r="F79" s="1">
        <v>0</v>
      </c>
      <c r="G79" s="2">
        <f t="shared" si="0"/>
        <v>1257446.14164</v>
      </c>
      <c r="H79" s="2">
        <f t="shared" si="1"/>
        <v>0.19000000040978193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1599</v>
      </c>
      <c r="D81" s="1">
        <f>'PR-RAS'!E85</f>
        <v>1207.1199999999999</v>
      </c>
      <c r="E81" s="1">
        <v>0</v>
      </c>
      <c r="F81" s="1">
        <v>0</v>
      </c>
      <c r="G81" s="2">
        <f t="shared" si="0"/>
        <v>321.05919999999998</v>
      </c>
      <c r="H81" s="2">
        <f t="shared" si="1"/>
        <v>0.11999999999989086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5477079</v>
      </c>
      <c r="D82" s="1">
        <f>'PR-RAS'!E86</f>
        <v>4329557.01</v>
      </c>
      <c r="E82" s="1">
        <v>0</v>
      </c>
      <c r="F82" s="1">
        <v>0</v>
      </c>
      <c r="G82" s="2">
        <f t="shared" si="0"/>
        <v>1145031.6346199999</v>
      </c>
      <c r="H82" s="2">
        <f t="shared" si="1"/>
        <v>9.9999997764825821E-3</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103</v>
      </c>
      <c r="D83" s="1">
        <f>'PR-RAS'!E87</f>
        <v>228.7</v>
      </c>
      <c r="E83" s="1">
        <v>0</v>
      </c>
      <c r="F83" s="1">
        <v>0</v>
      </c>
      <c r="G83" s="2">
        <f t="shared" si="0"/>
        <v>45.952800000000003</v>
      </c>
      <c r="H83" s="2">
        <f t="shared" si="1"/>
        <v>0.30000000000001137</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884483</v>
      </c>
      <c r="D86" s="1">
        <f>'PR-RAS'!E90</f>
        <v>547927.36</v>
      </c>
      <c r="E86" s="1">
        <v>0</v>
      </c>
      <c r="F86" s="1">
        <v>0</v>
      </c>
      <c r="G86" s="2">
        <f t="shared" si="0"/>
        <v>168328.70620000002</v>
      </c>
      <c r="H86" s="2">
        <f t="shared" si="1"/>
        <v>0.35999999998603016</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2266049</v>
      </c>
      <c r="D87" s="1">
        <f>'PR-RAS'!E91</f>
        <v>2918616.01</v>
      </c>
      <c r="E87" s="1">
        <v>0</v>
      </c>
      <c r="F87" s="1">
        <v>0</v>
      </c>
      <c r="G87" s="2">
        <f t="shared" si="0"/>
        <v>696882.16771999991</v>
      </c>
      <c r="H87" s="2">
        <f t="shared" si="1"/>
        <v>9.9999997764825821E-3</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2265949</v>
      </c>
      <c r="D89" s="1">
        <f>'PR-RAS'!E93</f>
        <v>2918516.01</v>
      </c>
      <c r="E89" s="1">
        <v>0</v>
      </c>
      <c r="F89" s="1">
        <v>0</v>
      </c>
      <c r="G89" s="2">
        <f t="shared" si="0"/>
        <v>713062.32975999988</v>
      </c>
      <c r="H89" s="2">
        <f t="shared" si="1"/>
        <v>9.9999997764825821E-3</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100</v>
      </c>
      <c r="D93" s="1">
        <f>'PR-RAS'!E97</f>
        <v>100</v>
      </c>
      <c r="E93" s="1">
        <v>0</v>
      </c>
      <c r="F93" s="1">
        <v>0</v>
      </c>
      <c r="G93" s="2">
        <f t="shared" si="0"/>
        <v>27.599999999999998</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2150461886</v>
      </c>
      <c r="D102" s="1">
        <f>'PR-RAS'!E106</f>
        <v>2137494409.2100003</v>
      </c>
      <c r="E102" s="1">
        <v>0</v>
      </c>
      <c r="F102" s="1">
        <v>0</v>
      </c>
      <c r="G102" s="2">
        <f t="shared" si="0"/>
        <v>648970521.14642</v>
      </c>
      <c r="H102" s="2">
        <f t="shared" si="1"/>
        <v>0.21000027656555176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2150461886</v>
      </c>
      <c r="D108" s="1">
        <f>'PR-RAS'!E112</f>
        <v>2137494409.2100003</v>
      </c>
      <c r="E108" s="1">
        <v>0</v>
      </c>
      <c r="F108" s="1">
        <v>0</v>
      </c>
      <c r="G108" s="2">
        <f t="shared" si="0"/>
        <v>687523225.37293994</v>
      </c>
      <c r="H108" s="2">
        <f t="shared" si="1"/>
        <v>0.21000027656555176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2090257110</v>
      </c>
      <c r="D110" s="1">
        <f>'PR-RAS'!E114</f>
        <v>2078866360.3900003</v>
      </c>
      <c r="E110" s="1">
        <v>0</v>
      </c>
      <c r="F110" s="1">
        <v>0</v>
      </c>
      <c r="G110" s="2">
        <f t="shared" si="0"/>
        <v>681030891.55502009</v>
      </c>
      <c r="H110" s="2">
        <f t="shared" si="1"/>
        <v>0.39000034332275391</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60204776</v>
      </c>
      <c r="D113" s="1">
        <f>'PR-RAS'!E117</f>
        <v>58628048.819999993</v>
      </c>
      <c r="E113" s="1">
        <v>0</v>
      </c>
      <c r="F113" s="1">
        <v>0</v>
      </c>
      <c r="G113" s="2">
        <f t="shared" si="0"/>
        <v>19875617.847679999</v>
      </c>
      <c r="H113" s="2">
        <f t="shared" si="1"/>
        <v>0.18000000715255737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172599374</v>
      </c>
      <c r="D120" s="1">
        <f>'PR-RAS'!E124</f>
        <v>196155808.09</v>
      </c>
      <c r="E120" s="1">
        <v>0</v>
      </c>
      <c r="F120" s="1">
        <v>0</v>
      </c>
      <c r="G120" s="2">
        <f t="shared" si="0"/>
        <v>67224407.831420004</v>
      </c>
      <c r="H120" s="2">
        <f t="shared" si="1"/>
        <v>9.0000003576278687E-2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8119177</v>
      </c>
      <c r="D121" s="1">
        <f>'PR-RAS'!E125</f>
        <v>608885.34</v>
      </c>
      <c r="E121" s="1">
        <v>0</v>
      </c>
      <c r="F121" s="1">
        <v>0</v>
      </c>
      <c r="G121" s="2">
        <f t="shared" si="0"/>
        <v>1120433.7215999998</v>
      </c>
      <c r="H121" s="2">
        <f t="shared" si="1"/>
        <v>0.33999999996740371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7553450</v>
      </c>
      <c r="D122" s="1">
        <f>'PR-RAS'!E126</f>
        <v>2455.12</v>
      </c>
      <c r="E122" s="1">
        <v>0</v>
      </c>
      <c r="F122" s="1">
        <v>0</v>
      </c>
      <c r="G122" s="2">
        <f t="shared" si="0"/>
        <v>914561.58903999999</v>
      </c>
      <c r="H122" s="2">
        <f t="shared" si="1"/>
        <v>0.11999999999989086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565727</v>
      </c>
      <c r="D123" s="1">
        <f>'PR-RAS'!E127</f>
        <v>606430.22</v>
      </c>
      <c r="E123" s="1">
        <v>0</v>
      </c>
      <c r="F123" s="1">
        <v>0</v>
      </c>
      <c r="G123" s="2">
        <f t="shared" si="0"/>
        <v>216987.66767999998</v>
      </c>
      <c r="H123" s="2">
        <f t="shared" si="1"/>
        <v>0.21999999997206032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164480197</v>
      </c>
      <c r="D124" s="1">
        <f>'PR-RAS'!E128</f>
        <v>195546922.75</v>
      </c>
      <c r="E124" s="1">
        <v>0</v>
      </c>
      <c r="F124" s="1">
        <v>0</v>
      </c>
      <c r="G124" s="2">
        <f t="shared" si="0"/>
        <v>68335607.227499992</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5397086</v>
      </c>
      <c r="D125" s="1">
        <f>'PR-RAS'!E129</f>
        <v>5923022.0999999996</v>
      </c>
      <c r="E125" s="1">
        <v>0</v>
      </c>
      <c r="F125" s="1">
        <v>0</v>
      </c>
      <c r="G125" s="2">
        <f t="shared" si="0"/>
        <v>2138148.1447999999</v>
      </c>
      <c r="H125" s="2">
        <f t="shared" si="1"/>
        <v>9.999999962747097E-2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159083111</v>
      </c>
      <c r="D126" s="1">
        <f>'PR-RAS'!E130</f>
        <v>189623900.65000001</v>
      </c>
      <c r="E126" s="1">
        <v>0</v>
      </c>
      <c r="F126" s="1">
        <v>0</v>
      </c>
      <c r="G126" s="2">
        <f t="shared" si="0"/>
        <v>67291364.037499994</v>
      </c>
      <c r="H126" s="2">
        <f t="shared" si="1"/>
        <v>0.34999999403953552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4747580863</v>
      </c>
      <c r="D147" s="1">
        <f>'PR-RAS'!E151</f>
        <v>5248580429.5300007</v>
      </c>
      <c r="E147" s="1">
        <v>0</v>
      </c>
      <c r="F147" s="1">
        <v>0</v>
      </c>
      <c r="G147" s="2">
        <f t="shared" si="0"/>
        <v>2225732291.4207602</v>
      </c>
      <c r="H147" s="2">
        <f t="shared" si="1"/>
        <v>0.46999931335449219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193674316</v>
      </c>
      <c r="D148" s="1">
        <f>'PR-RAS'!E152</f>
        <v>206023253.91</v>
      </c>
      <c r="E148" s="1">
        <v>0</v>
      </c>
      <c r="F148" s="1">
        <v>0</v>
      </c>
      <c r="G148" s="2">
        <f t="shared" si="0"/>
        <v>89040961.101539984</v>
      </c>
      <c r="H148" s="2">
        <f t="shared" si="1"/>
        <v>9.0000003576278687E-2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160980388</v>
      </c>
      <c r="D149" s="1">
        <f>'PR-RAS'!E153</f>
        <v>169013290.80000001</v>
      </c>
      <c r="E149" s="1">
        <v>0</v>
      </c>
      <c r="F149" s="1">
        <v>0</v>
      </c>
      <c r="G149" s="2">
        <f t="shared" si="0"/>
        <v>73853031.500799999</v>
      </c>
      <c r="H149" s="2">
        <f t="shared" si="1"/>
        <v>0.19999998807907104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159018227</v>
      </c>
      <c r="D150" s="1">
        <f>'PR-RAS'!E154</f>
        <v>167418260.82000002</v>
      </c>
      <c r="E150" s="1">
        <v>0</v>
      </c>
      <c r="F150" s="1">
        <v>0</v>
      </c>
      <c r="G150" s="2">
        <f t="shared" si="0"/>
        <v>73584357.547360003</v>
      </c>
      <c r="H150" s="2">
        <f t="shared" si="1"/>
        <v>0.17999997735023499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143029</v>
      </c>
      <c r="D151" s="1">
        <f>'PR-RAS'!E155</f>
        <v>150393.25</v>
      </c>
      <c r="E151" s="1">
        <v>0</v>
      </c>
      <c r="F151" s="1">
        <v>0</v>
      </c>
      <c r="G151" s="2">
        <f t="shared" si="0"/>
        <v>66572.324999999997</v>
      </c>
      <c r="H151" s="2">
        <f t="shared" si="1"/>
        <v>0.25</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1378432</v>
      </c>
      <c r="D152" s="1">
        <f>'PR-RAS'!E156</f>
        <v>1023337.22</v>
      </c>
      <c r="E152" s="1">
        <v>0</v>
      </c>
      <c r="F152" s="1">
        <v>0</v>
      </c>
      <c r="G152" s="2">
        <f t="shared" si="0"/>
        <v>517191.07243999996</v>
      </c>
      <c r="H152" s="2">
        <f t="shared" si="1"/>
        <v>0.21999999997206032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440700</v>
      </c>
      <c r="D153" s="1">
        <f>'PR-RAS'!E157</f>
        <v>421299.51</v>
      </c>
      <c r="E153" s="1">
        <v>0</v>
      </c>
      <c r="F153" s="1">
        <v>0</v>
      </c>
      <c r="G153" s="2">
        <f t="shared" si="0"/>
        <v>195061.45103999999</v>
      </c>
      <c r="H153" s="2">
        <f t="shared" si="1"/>
        <v>0.48999999999068677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6454018</v>
      </c>
      <c r="D154" s="1">
        <f>'PR-RAS'!E158</f>
        <v>9399051.8200000003</v>
      </c>
      <c r="E154" s="1">
        <v>0</v>
      </c>
      <c r="F154" s="1">
        <v>0</v>
      </c>
      <c r="G154" s="2">
        <f t="shared" si="0"/>
        <v>3863574.6109199999</v>
      </c>
      <c r="H154" s="2">
        <f t="shared" si="1"/>
        <v>0.17999999970197678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26239910</v>
      </c>
      <c r="D155" s="1">
        <f>'PR-RAS'!E159</f>
        <v>27610911.289999999</v>
      </c>
      <c r="E155" s="1">
        <v>0</v>
      </c>
      <c r="F155" s="1">
        <v>0</v>
      </c>
      <c r="G155" s="2">
        <f t="shared" si="0"/>
        <v>12545106.81732</v>
      </c>
      <c r="H155" s="2">
        <f t="shared" si="1"/>
        <v>0.28999999910593033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26239910</v>
      </c>
      <c r="D157" s="1">
        <f>'PR-RAS'!E161</f>
        <v>27610911.289999999</v>
      </c>
      <c r="E157" s="1">
        <v>0</v>
      </c>
      <c r="F157" s="1">
        <v>0</v>
      </c>
      <c r="G157" s="2">
        <f t="shared" si="0"/>
        <v>12708030.28248</v>
      </c>
      <c r="H157" s="2">
        <f t="shared" si="1"/>
        <v>0.28999999910593033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1096490402</v>
      </c>
      <c r="D159" s="1">
        <f>'PR-RAS'!E163</f>
        <v>1200506084.2900002</v>
      </c>
      <c r="E159" s="1">
        <v>0</v>
      </c>
      <c r="F159" s="1">
        <v>0</v>
      </c>
      <c r="G159" s="2">
        <f t="shared" si="0"/>
        <v>552605406.15164006</v>
      </c>
      <c r="H159" s="2">
        <f t="shared" si="1"/>
        <v>0.29000020027160645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7941189</v>
      </c>
      <c r="D160" s="1">
        <f>'PR-RAS'!E164</f>
        <v>8975543.5200000014</v>
      </c>
      <c r="E160" s="1">
        <v>0</v>
      </c>
      <c r="F160" s="1">
        <v>0</v>
      </c>
      <c r="G160" s="2">
        <f t="shared" si="0"/>
        <v>4116871.8903600005</v>
      </c>
      <c r="H160" s="2">
        <f t="shared" si="1"/>
        <v>0.47999999858438969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1107618</v>
      </c>
      <c r="D161" s="1">
        <f>'PR-RAS'!E165</f>
        <v>1676855.31</v>
      </c>
      <c r="E161" s="1">
        <v>0</v>
      </c>
      <c r="F161" s="1">
        <v>0</v>
      </c>
      <c r="G161" s="2">
        <f t="shared" si="0"/>
        <v>713812.57920000004</v>
      </c>
      <c r="H161" s="2">
        <f t="shared" si="1"/>
        <v>0.31000000005587935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6311109</v>
      </c>
      <c r="D162" s="1">
        <f>'PR-RAS'!E166</f>
        <v>6629162.0500000007</v>
      </c>
      <c r="E162" s="1">
        <v>0</v>
      </c>
      <c r="F162" s="1">
        <v>0</v>
      </c>
      <c r="G162" s="2">
        <f t="shared" si="0"/>
        <v>3150678.7291000001</v>
      </c>
      <c r="H162" s="2">
        <f t="shared" si="1"/>
        <v>5.000000074505806E-2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522462</v>
      </c>
      <c r="D163" s="1">
        <f>'PR-RAS'!E167</f>
        <v>669526.16</v>
      </c>
      <c r="E163" s="1">
        <v>0</v>
      </c>
      <c r="F163" s="1">
        <v>0</v>
      </c>
      <c r="G163" s="2">
        <f t="shared" si="0"/>
        <v>301565.31984000001</v>
      </c>
      <c r="H163" s="2">
        <f t="shared" si="1"/>
        <v>0.16000000003259629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22860148</v>
      </c>
      <c r="D165" s="1">
        <f>'PR-RAS'!E169</f>
        <v>25320835.229999997</v>
      </c>
      <c r="E165" s="1">
        <v>0</v>
      </c>
      <c r="F165" s="1">
        <v>0</v>
      </c>
      <c r="G165" s="2">
        <f t="shared" si="0"/>
        <v>12054298.22744</v>
      </c>
      <c r="H165" s="2">
        <f t="shared" si="1"/>
        <v>0.22999999672174454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5156111</v>
      </c>
      <c r="D166" s="1">
        <f>'PR-RAS'!E170</f>
        <v>6116391.7700000005</v>
      </c>
      <c r="E166" s="1">
        <v>0</v>
      </c>
      <c r="F166" s="1">
        <v>0</v>
      </c>
      <c r="G166" s="2">
        <f t="shared" si="0"/>
        <v>2869167.5990999998</v>
      </c>
      <c r="H166" s="2">
        <f t="shared" si="1"/>
        <v>0.22999999951571226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1180726</v>
      </c>
      <c r="D167" s="1">
        <f>'PR-RAS'!E171</f>
        <v>948707.81</v>
      </c>
      <c r="E167" s="1">
        <v>0</v>
      </c>
      <c r="F167" s="1">
        <v>0</v>
      </c>
      <c r="G167" s="2">
        <f t="shared" si="0"/>
        <v>510971.50892000005</v>
      </c>
      <c r="H167" s="2">
        <f t="shared" si="1"/>
        <v>0.18999999994412065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15689573</v>
      </c>
      <c r="D168" s="1">
        <f>'PR-RAS'!E172</f>
        <v>17241208.719999995</v>
      </c>
      <c r="E168" s="1">
        <v>0</v>
      </c>
      <c r="F168" s="1">
        <v>0</v>
      </c>
      <c r="G168" s="2">
        <f t="shared" si="0"/>
        <v>8378722.4034799989</v>
      </c>
      <c r="H168" s="2">
        <f t="shared" si="1"/>
        <v>0.28000000491738319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622388</v>
      </c>
      <c r="D169" s="1">
        <f>'PR-RAS'!E173</f>
        <v>788863.87999999989</v>
      </c>
      <c r="E169" s="1">
        <v>0</v>
      </c>
      <c r="F169" s="1">
        <v>0</v>
      </c>
      <c r="G169" s="2">
        <f t="shared" si="0"/>
        <v>369619.44767999998</v>
      </c>
      <c r="H169" s="2">
        <f t="shared" si="1"/>
        <v>0.12000000011175871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135877</v>
      </c>
      <c r="D170" s="1">
        <f>'PR-RAS'!E174</f>
        <v>142507.54999999999</v>
      </c>
      <c r="E170" s="1">
        <v>0</v>
      </c>
      <c r="F170" s="1">
        <v>0</v>
      </c>
      <c r="G170" s="2">
        <f t="shared" si="0"/>
        <v>71130.764899999995</v>
      </c>
      <c r="H170" s="2">
        <f t="shared" si="1"/>
        <v>0.45000000001164153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75473</v>
      </c>
      <c r="D172" s="1">
        <f>'PR-RAS'!E176</f>
        <v>83155.5</v>
      </c>
      <c r="E172" s="1">
        <v>0</v>
      </c>
      <c r="F172" s="1">
        <v>0</v>
      </c>
      <c r="G172" s="2">
        <f t="shared" si="0"/>
        <v>41345.064000000006</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989713112</v>
      </c>
      <c r="D173" s="1">
        <f>'PR-RAS'!E177</f>
        <v>1155057459.4000001</v>
      </c>
      <c r="E173" s="1">
        <v>0</v>
      </c>
      <c r="F173" s="1">
        <v>0</v>
      </c>
      <c r="G173" s="2">
        <f t="shared" si="0"/>
        <v>567570421.29760003</v>
      </c>
      <c r="H173" s="2">
        <f t="shared" si="1"/>
        <v>0.40000009536743164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16298946</v>
      </c>
      <c r="D174" s="1">
        <f>'PR-RAS'!E178</f>
        <v>18251473.59</v>
      </c>
      <c r="E174" s="1">
        <v>0</v>
      </c>
      <c r="F174" s="1">
        <v>0</v>
      </c>
      <c r="G174" s="2">
        <f t="shared" si="0"/>
        <v>9134727.5201399997</v>
      </c>
      <c r="H174" s="2">
        <f t="shared" si="1"/>
        <v>0.41000000014901161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736424388</v>
      </c>
      <c r="D175" s="1">
        <f>'PR-RAS'!E179</f>
        <v>905143567.07000017</v>
      </c>
      <c r="E175" s="1">
        <v>0</v>
      </c>
      <c r="F175" s="1">
        <v>0</v>
      </c>
      <c r="G175" s="2">
        <f t="shared" si="0"/>
        <v>443127804.85236001</v>
      </c>
      <c r="H175" s="2">
        <f t="shared" si="1"/>
        <v>7.0000171661376953E-2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71397</v>
      </c>
      <c r="D176" s="1">
        <f>'PR-RAS'!E180</f>
        <v>70600</v>
      </c>
      <c r="E176" s="1">
        <v>0</v>
      </c>
      <c r="F176" s="1">
        <v>0</v>
      </c>
      <c r="G176" s="2">
        <f t="shared" si="0"/>
        <v>37204.474999999999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1004298</v>
      </c>
      <c r="D177" s="1">
        <f>'PR-RAS'!E181</f>
        <v>1618386.14</v>
      </c>
      <c r="E177" s="1">
        <v>0</v>
      </c>
      <c r="F177" s="1">
        <v>0</v>
      </c>
      <c r="G177" s="2">
        <f t="shared" si="0"/>
        <v>746428.36927999987</v>
      </c>
      <c r="H177" s="2">
        <f t="shared" si="1"/>
        <v>0.13999999989755452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10462196</v>
      </c>
      <c r="D178" s="1">
        <f>'PR-RAS'!E182</f>
        <v>11753318.539999999</v>
      </c>
      <c r="E178" s="1">
        <v>0</v>
      </c>
      <c r="F178" s="1">
        <v>0</v>
      </c>
      <c r="G178" s="2">
        <f t="shared" si="0"/>
        <v>6012483.4551599994</v>
      </c>
      <c r="H178" s="2">
        <f t="shared" si="1"/>
        <v>0.46000000089406967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688616</v>
      </c>
      <c r="D179" s="1">
        <f>'PR-RAS'!E183</f>
        <v>553583.10000000009</v>
      </c>
      <c r="E179" s="1">
        <v>0</v>
      </c>
      <c r="F179" s="1">
        <v>0</v>
      </c>
      <c r="G179" s="2">
        <f t="shared" si="0"/>
        <v>319649.2316</v>
      </c>
      <c r="H179" s="2">
        <f t="shared" si="1"/>
        <v>0.10000000009313226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6527722</v>
      </c>
      <c r="D180" s="1">
        <f>'PR-RAS'!E184</f>
        <v>6420345.6299999999</v>
      </c>
      <c r="E180" s="1">
        <v>0</v>
      </c>
      <c r="F180" s="1">
        <v>0</v>
      </c>
      <c r="G180" s="2">
        <f t="shared" si="0"/>
        <v>3466945.9735399997</v>
      </c>
      <c r="H180" s="2">
        <f t="shared" si="1"/>
        <v>0.37000000011175871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10217131</v>
      </c>
      <c r="D181" s="1">
        <f>'PR-RAS'!E185</f>
        <v>10605790.220000001</v>
      </c>
      <c r="E181" s="1">
        <v>0</v>
      </c>
      <c r="F181" s="1">
        <v>0</v>
      </c>
      <c r="G181" s="2">
        <f t="shared" si="0"/>
        <v>5657168.0592</v>
      </c>
      <c r="H181" s="2">
        <f t="shared" si="1"/>
        <v>0.22000000067055225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208018418</v>
      </c>
      <c r="D182" s="1">
        <f>'PR-RAS'!E186</f>
        <v>200640395.11000001</v>
      </c>
      <c r="E182" s="1">
        <v>0</v>
      </c>
      <c r="F182" s="1">
        <v>0</v>
      </c>
      <c r="G182" s="2">
        <f t="shared" si="0"/>
        <v>110283156.68782</v>
      </c>
      <c r="H182" s="2">
        <f t="shared" si="1"/>
        <v>0.11000001430511475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75975953</v>
      </c>
      <c r="D184" s="1">
        <f>'PR-RAS'!E188</f>
        <v>11152246.140000001</v>
      </c>
      <c r="E184" s="1">
        <v>0</v>
      </c>
      <c r="F184" s="1">
        <v>0</v>
      </c>
      <c r="G184" s="2">
        <f t="shared" si="0"/>
        <v>17985321.48624</v>
      </c>
      <c r="H184" s="2">
        <f t="shared" si="1"/>
        <v>0.14000000059604645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94851</v>
      </c>
      <c r="D185" s="1">
        <f>'PR-RAS'!E189</f>
        <v>100717.1</v>
      </c>
      <c r="E185" s="1">
        <v>0</v>
      </c>
      <c r="F185" s="1">
        <v>0</v>
      </c>
      <c r="G185" s="2">
        <f t="shared" si="0"/>
        <v>54516.476800000004</v>
      </c>
      <c r="H185" s="2">
        <f t="shared" si="1"/>
        <v>0.10000000000582077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941198</v>
      </c>
      <c r="D186" s="1">
        <f>'PR-RAS'!E190</f>
        <v>890972.44000000006</v>
      </c>
      <c r="E186" s="1">
        <v>0</v>
      </c>
      <c r="F186" s="1">
        <v>0</v>
      </c>
      <c r="G186" s="2">
        <f t="shared" si="0"/>
        <v>503781.43279999995</v>
      </c>
      <c r="H186" s="2">
        <f t="shared" si="1"/>
        <v>0.44000000006053597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159721</v>
      </c>
      <c r="D187" s="1">
        <f>'PR-RAS'!E191</f>
        <v>271042.25</v>
      </c>
      <c r="E187" s="1">
        <v>0</v>
      </c>
      <c r="F187" s="1">
        <v>0</v>
      </c>
      <c r="G187" s="2">
        <f t="shared" si="0"/>
        <v>130535.823</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226399</v>
      </c>
      <c r="D188" s="1">
        <f>'PR-RAS'!E192</f>
        <v>112322.91</v>
      </c>
      <c r="E188" s="1">
        <v>0</v>
      </c>
      <c r="F188" s="1">
        <v>0</v>
      </c>
      <c r="G188" s="2">
        <f t="shared" si="0"/>
        <v>84345.381340000007</v>
      </c>
      <c r="H188" s="2">
        <f t="shared" si="1"/>
        <v>8.999999999650754E-2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1891646</v>
      </c>
      <c r="D189" s="1">
        <f>'PR-RAS'!E193</f>
        <v>2120834.6</v>
      </c>
      <c r="E189" s="1">
        <v>0</v>
      </c>
      <c r="F189" s="1">
        <v>0</v>
      </c>
      <c r="G189" s="2">
        <f t="shared" si="0"/>
        <v>1153063.2576000001</v>
      </c>
      <c r="H189" s="2">
        <f t="shared" si="1"/>
        <v>0.39999999990686774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2688134</v>
      </c>
      <c r="D190" s="1">
        <f>'PR-RAS'!E194</f>
        <v>6260028.29</v>
      </c>
      <c r="E190" s="1">
        <v>0</v>
      </c>
      <c r="F190" s="1">
        <v>0</v>
      </c>
      <c r="G190" s="2">
        <f t="shared" si="0"/>
        <v>2874348.0196199999</v>
      </c>
      <c r="H190" s="2">
        <f t="shared" si="1"/>
        <v>0.2900000000372529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69974004</v>
      </c>
      <c r="D191" s="1">
        <f>'PR-RAS'!E195</f>
        <v>1396328.55</v>
      </c>
      <c r="E191" s="1">
        <v>0</v>
      </c>
      <c r="F191" s="1">
        <v>0</v>
      </c>
      <c r="G191" s="2">
        <f t="shared" si="0"/>
        <v>13825665.608999999</v>
      </c>
      <c r="H191" s="2">
        <f t="shared" si="1"/>
        <v>0.44999999995343387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32770146</v>
      </c>
      <c r="D192" s="1">
        <f>'PR-RAS'!E196</f>
        <v>25058085.830000002</v>
      </c>
      <c r="E192" s="1">
        <v>0</v>
      </c>
      <c r="F192" s="1">
        <v>0</v>
      </c>
      <c r="G192" s="2">
        <f t="shared" si="0"/>
        <v>15831286.67306</v>
      </c>
      <c r="H192" s="2">
        <f t="shared" si="1"/>
        <v>0.16999999806284904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31619207</v>
      </c>
      <c r="D198" s="1">
        <f>'PR-RAS'!E202</f>
        <v>24316443.340000004</v>
      </c>
      <c r="E198" s="1">
        <v>0</v>
      </c>
      <c r="F198" s="1">
        <v>0</v>
      </c>
      <c r="G198" s="2">
        <f t="shared" si="0"/>
        <v>15809662.454960002</v>
      </c>
      <c r="H198" s="2">
        <f t="shared" si="1"/>
        <v>0.34000000357627869</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5848267</v>
      </c>
      <c r="D200" s="1">
        <f>'PR-RAS'!E204</f>
        <v>5128267.59</v>
      </c>
      <c r="E200" s="1">
        <v>0</v>
      </c>
      <c r="F200" s="1">
        <v>0</v>
      </c>
      <c r="G200" s="2">
        <f t="shared" si="0"/>
        <v>3204855.6338200001</v>
      </c>
      <c r="H200" s="2">
        <f t="shared" si="1"/>
        <v>0.41000000014901161</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19001005</v>
      </c>
      <c r="D201" s="1">
        <f>'PR-RAS'!E205</f>
        <v>13728229.65</v>
      </c>
      <c r="E201" s="1">
        <v>0</v>
      </c>
      <c r="F201" s="1">
        <v>0</v>
      </c>
      <c r="G201" s="2">
        <f t="shared" si="0"/>
        <v>9291492.8599999994</v>
      </c>
      <c r="H201" s="2">
        <f t="shared" si="1"/>
        <v>0.34999999962747097</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6769935</v>
      </c>
      <c r="D205" s="1">
        <f>'PR-RAS'!E209</f>
        <v>5459946.0999999996</v>
      </c>
      <c r="E205" s="1">
        <v>0</v>
      </c>
      <c r="F205" s="1">
        <v>0</v>
      </c>
      <c r="G205" s="2">
        <f t="shared" si="0"/>
        <v>3608724.7487999997</v>
      </c>
      <c r="H205" s="2">
        <f t="shared" si="1"/>
        <v>9.999999962747097E-2</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1150939</v>
      </c>
      <c r="D206" s="1">
        <f>'PR-RAS'!E210</f>
        <v>741642.49000000011</v>
      </c>
      <c r="E206" s="1">
        <v>0</v>
      </c>
      <c r="F206" s="1">
        <v>0</v>
      </c>
      <c r="G206" s="2">
        <f t="shared" si="0"/>
        <v>540015.91590000002</v>
      </c>
      <c r="H206" s="2">
        <f t="shared" si="1"/>
        <v>0.4900000001071021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941225</v>
      </c>
      <c r="D207" s="1">
        <f>'PR-RAS'!E211</f>
        <v>573949.63</v>
      </c>
      <c r="E207" s="1">
        <v>0</v>
      </c>
      <c r="F207" s="1">
        <v>0</v>
      </c>
      <c r="G207" s="2">
        <f t="shared" si="0"/>
        <v>430359.59755999997</v>
      </c>
      <c r="H207" s="2">
        <f t="shared" si="1"/>
        <v>0.36999999999534339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179577</v>
      </c>
      <c r="D208" s="1">
        <f>'PR-RAS'!E212</f>
        <v>133459.93</v>
      </c>
      <c r="E208" s="1">
        <v>0</v>
      </c>
      <c r="F208" s="1">
        <v>0</v>
      </c>
      <c r="G208" s="2">
        <f t="shared" si="0"/>
        <v>92424.850019999998</v>
      </c>
      <c r="H208" s="2">
        <f t="shared" si="1"/>
        <v>7.0000000006984919E-2</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30137</v>
      </c>
      <c r="D209" s="1">
        <f>'PR-RAS'!E213</f>
        <v>34232.93</v>
      </c>
      <c r="E209" s="1">
        <v>0</v>
      </c>
      <c r="F209" s="1">
        <v>0</v>
      </c>
      <c r="G209" s="2">
        <f t="shared" si="0"/>
        <v>20509.39488</v>
      </c>
      <c r="H209" s="2">
        <f t="shared" si="1"/>
        <v>6.9999999999708962E-2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1680800</v>
      </c>
      <c r="D211" s="1">
        <f>'PR-RAS'!E215</f>
        <v>1134346.06</v>
      </c>
      <c r="E211" s="1">
        <v>0</v>
      </c>
      <c r="F211" s="1">
        <v>0</v>
      </c>
      <c r="G211" s="2">
        <f t="shared" si="0"/>
        <v>829393.34519999998</v>
      </c>
      <c r="H211" s="2">
        <f t="shared" si="1"/>
        <v>6.0000000055879354E-2</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1680800</v>
      </c>
      <c r="D212" s="1">
        <f>'PR-RAS'!E216</f>
        <v>1134346.06</v>
      </c>
      <c r="E212" s="1">
        <v>0</v>
      </c>
      <c r="F212" s="1">
        <v>0</v>
      </c>
      <c r="G212" s="2">
        <f t="shared" si="0"/>
        <v>833342.83732000005</v>
      </c>
      <c r="H212" s="2">
        <f t="shared" si="1"/>
        <v>6.0000000055879354E-2</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1680800</v>
      </c>
      <c r="D214" s="1">
        <f>'PR-RAS'!E218</f>
        <v>1134346.06</v>
      </c>
      <c r="E214" s="1">
        <v>0</v>
      </c>
      <c r="F214" s="1">
        <v>0</v>
      </c>
      <c r="G214" s="2">
        <f t="shared" si="0"/>
        <v>841241.82155999995</v>
      </c>
      <c r="H214" s="2">
        <f t="shared" si="1"/>
        <v>6.0000000055879354E-2</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67374841</v>
      </c>
      <c r="D220" s="1">
        <f>'PR-RAS'!E224</f>
        <v>71109282.170000002</v>
      </c>
      <c r="E220" s="1">
        <v>0</v>
      </c>
      <c r="F220" s="1">
        <v>0</v>
      </c>
      <c r="G220" s="2">
        <f t="shared" si="0"/>
        <v>45900955.76946</v>
      </c>
      <c r="H220" s="2">
        <f t="shared" si="1"/>
        <v>0.17000000178813934</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80000</v>
      </c>
      <c r="D221" s="1">
        <f>'PR-RAS'!E225</f>
        <v>2570588.17</v>
      </c>
      <c r="E221" s="1">
        <v>0</v>
      </c>
      <c r="F221" s="1">
        <v>0</v>
      </c>
      <c r="G221" s="2">
        <f t="shared" si="0"/>
        <v>1148658.7948</v>
      </c>
      <c r="H221" s="2">
        <f t="shared" si="1"/>
        <v>0.16999999992549419</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80000</v>
      </c>
      <c r="D223" s="1">
        <f>'PR-RAS'!E227</f>
        <v>2570588.17</v>
      </c>
      <c r="E223" s="1">
        <v>0</v>
      </c>
      <c r="F223" s="1">
        <v>0</v>
      </c>
      <c r="G223" s="2">
        <f t="shared" si="0"/>
        <v>1159101.14748</v>
      </c>
      <c r="H223" s="2">
        <f t="shared" si="1"/>
        <v>0.16999999992549419</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53652152</v>
      </c>
      <c r="D227" s="1">
        <f>'PR-RAS'!E231</f>
        <v>66310633.350000001</v>
      </c>
      <c r="E227" s="1">
        <v>0</v>
      </c>
      <c r="F227" s="1">
        <v>0</v>
      </c>
      <c r="G227" s="2">
        <f t="shared" si="0"/>
        <v>42097792.626199998</v>
      </c>
      <c r="H227" s="2">
        <f t="shared" si="1"/>
        <v>0.35000000149011612</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1279761</v>
      </c>
      <c r="D228" s="1">
        <f>'PR-RAS'!E232</f>
        <v>21814476.490000002</v>
      </c>
      <c r="E228" s="1">
        <v>0</v>
      </c>
      <c r="F228" s="1">
        <v>0</v>
      </c>
      <c r="G228" s="2">
        <f t="shared" si="0"/>
        <v>10194278.073460001</v>
      </c>
      <c r="H228" s="2">
        <f t="shared" si="1"/>
        <v>0.49000000208616257</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52372391</v>
      </c>
      <c r="D229" s="1">
        <f>'PR-RAS'!E233</f>
        <v>44496156.859999999</v>
      </c>
      <c r="E229" s="1">
        <v>0</v>
      </c>
      <c r="F229" s="1">
        <v>0</v>
      </c>
      <c r="G229" s="2">
        <f t="shared" si="0"/>
        <v>32231152.67616</v>
      </c>
      <c r="H229" s="2">
        <f t="shared" si="1"/>
        <v>0.14000000059604645</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13642689</v>
      </c>
      <c r="D240" s="1">
        <f>'PR-RAS'!E244</f>
        <v>2228060.65</v>
      </c>
      <c r="E240" s="1">
        <v>0</v>
      </c>
      <c r="F240" s="1">
        <v>0</v>
      </c>
      <c r="G240" s="2">
        <f t="shared" si="0"/>
        <v>4325615.6617000001</v>
      </c>
      <c r="H240" s="2">
        <f t="shared" si="1"/>
        <v>0.35000000009313226</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13642689</v>
      </c>
      <c r="D242" s="1">
        <f>'PR-RAS'!E246</f>
        <v>2228060.65</v>
      </c>
      <c r="E242" s="1">
        <v>0</v>
      </c>
      <c r="F242" s="1">
        <v>0</v>
      </c>
      <c r="G242" s="2">
        <f t="shared" si="0"/>
        <v>4361813.2823000001</v>
      </c>
      <c r="H242" s="2">
        <f t="shared" si="1"/>
        <v>0.35000000009313226</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3355590358</v>
      </c>
      <c r="D259" s="1">
        <f>'PR-RAS'!E263</f>
        <v>3744749377.2700005</v>
      </c>
      <c r="E259" s="1">
        <v>0</v>
      </c>
      <c r="F259" s="1">
        <v>0</v>
      </c>
      <c r="G259" s="2">
        <f t="shared" si="0"/>
        <v>2798032991.0353203</v>
      </c>
      <c r="H259" s="2">
        <f t="shared" si="1"/>
        <v>0.27000045776367188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62150</v>
      </c>
      <c r="D260" s="1">
        <f>'PR-RAS'!E264</f>
        <v>78760</v>
      </c>
      <c r="E260" s="1">
        <v>0</v>
      </c>
      <c r="F260" s="1">
        <v>0</v>
      </c>
      <c r="G260" s="2">
        <f t="shared" si="0"/>
        <v>56894.53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62150</v>
      </c>
      <c r="D261" s="1">
        <f>'PR-RAS'!E265</f>
        <v>78760</v>
      </c>
      <c r="E261" s="1">
        <v>0</v>
      </c>
      <c r="F261" s="1">
        <v>0</v>
      </c>
      <c r="G261" s="2">
        <f t="shared" si="0"/>
        <v>57114.200000000004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830574</v>
      </c>
      <c r="D269" s="1">
        <f>'PR-RAS'!E273</f>
        <v>278170.65999999997</v>
      </c>
      <c r="E269" s="1">
        <v>0</v>
      </c>
      <c r="F269" s="1">
        <v>0</v>
      </c>
      <c r="G269" s="2">
        <f t="shared" si="8"/>
        <v>371693.30575999996</v>
      </c>
      <c r="H269" s="2">
        <f t="shared" si="9"/>
        <v>0.34000000002561137</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830574</v>
      </c>
      <c r="D270" s="1">
        <f>'PR-RAS'!E274</f>
        <v>278170.65999999997</v>
      </c>
      <c r="E270" s="1">
        <v>0</v>
      </c>
      <c r="F270" s="1">
        <v>0</v>
      </c>
      <c r="G270" s="2">
        <f t="shared" si="8"/>
        <v>373080.22107999999</v>
      </c>
      <c r="H270" s="2">
        <f t="shared" si="9"/>
        <v>0.34000000002561137</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3354697634</v>
      </c>
      <c r="D275" s="1">
        <f>'PR-RAS'!E279</f>
        <v>3744392446.6100006</v>
      </c>
      <c r="E275" s="1">
        <v>0</v>
      </c>
      <c r="F275" s="1">
        <v>0</v>
      </c>
      <c r="G275" s="2">
        <f t="shared" si="8"/>
        <v>2971114212.4582806</v>
      </c>
      <c r="H275" s="2">
        <f t="shared" si="9"/>
        <v>0.3899993896484375</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3354697634</v>
      </c>
      <c r="D276" s="1">
        <f>'PR-RAS'!E280</f>
        <v>1323747830.3800004</v>
      </c>
      <c r="E276" s="1">
        <v>0</v>
      </c>
      <c r="F276" s="1">
        <v>0</v>
      </c>
      <c r="G276" s="2">
        <f t="shared" si="8"/>
        <v>1650603156.0590003</v>
      </c>
      <c r="H276" s="2">
        <f t="shared" si="9"/>
        <v>0.38000035285949707</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2420644616.23</v>
      </c>
      <c r="E279" s="1">
        <v>0</v>
      </c>
      <c r="F279" s="1">
        <v>0</v>
      </c>
      <c r="G279" s="2">
        <f t="shared" si="8"/>
        <v>1345878406.6238801</v>
      </c>
      <c r="H279" s="2">
        <f t="shared" si="9"/>
        <v>0.23000001907348633</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4747580863</v>
      </c>
      <c r="D285" s="1">
        <f>'PR-RAS'!E289</f>
        <v>5248580429.5300007</v>
      </c>
      <c r="E285" s="1">
        <v>0</v>
      </c>
      <c r="F285" s="1">
        <v>0</v>
      </c>
      <c r="G285" s="2">
        <f t="shared" si="8"/>
        <v>4329506649.0650396</v>
      </c>
      <c r="H285" s="2">
        <f t="shared" si="9"/>
        <v>0.46999931335449219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369712698</v>
      </c>
      <c r="D286" s="1">
        <f>'PR-RAS'!E290</f>
        <v>326437784.36999989</v>
      </c>
      <c r="E286" s="1">
        <v>0</v>
      </c>
      <c r="F286" s="1">
        <v>0</v>
      </c>
      <c r="G286" s="2">
        <f t="shared" si="8"/>
        <v>291437656.02089989</v>
      </c>
      <c r="H286" s="2">
        <f t="shared" si="9"/>
        <v>0.36999988555908203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52752796</v>
      </c>
      <c r="D288" s="1">
        <f>'PR-RAS'!E292</f>
        <v>67634146.980000004</v>
      </c>
      <c r="E288" s="1">
        <v>0</v>
      </c>
      <c r="F288" s="1">
        <v>0</v>
      </c>
      <c r="G288" s="2">
        <f t="shared" si="8"/>
        <v>53962052.818519995</v>
      </c>
      <c r="H288" s="2">
        <f t="shared" si="9"/>
        <v>1.9999995827674866E-2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111487480</v>
      </c>
      <c r="D290" s="1">
        <f>'PR-RAS'!E294</f>
        <v>73551124.870000005</v>
      </c>
      <c r="E290" s="1">
        <v>0</v>
      </c>
      <c r="F290" s="1">
        <v>0</v>
      </c>
      <c r="G290" s="2">
        <f t="shared" si="8"/>
        <v>74732431.894859999</v>
      </c>
      <c r="H290" s="2">
        <f t="shared" si="9"/>
        <v>0.12999999523162842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126967</v>
      </c>
      <c r="D293" s="1">
        <f>'PR-RAS'!E298</f>
        <v>26010.26</v>
      </c>
      <c r="E293" s="1">
        <v>0</v>
      </c>
      <c r="F293" s="1">
        <v>0</v>
      </c>
      <c r="G293" s="2">
        <f t="shared" si="8"/>
        <v>52264.355839999997</v>
      </c>
      <c r="H293" s="2">
        <f t="shared" si="9"/>
        <v>0.25999999999839929</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126967</v>
      </c>
      <c r="D306" s="1">
        <f>'PR-RAS'!E311</f>
        <v>26010.26</v>
      </c>
      <c r="E306" s="1">
        <v>0</v>
      </c>
      <c r="F306" s="1">
        <v>0</v>
      </c>
      <c r="G306" s="2">
        <f t="shared" si="8"/>
        <v>54591.193599999999</v>
      </c>
      <c r="H306" s="2">
        <f t="shared" si="9"/>
        <v>0.25999999999839929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39767</v>
      </c>
      <c r="D307" s="1">
        <f>'PR-RAS'!E312</f>
        <v>26010.26</v>
      </c>
      <c r="E307" s="1">
        <v>0</v>
      </c>
      <c r="F307" s="1">
        <v>0</v>
      </c>
      <c r="G307" s="2">
        <f t="shared" si="8"/>
        <v>28086.981119999997</v>
      </c>
      <c r="H307" s="2">
        <f t="shared" si="9"/>
        <v>0.25999999999839929</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39767</v>
      </c>
      <c r="D308" s="1">
        <f>'PR-RAS'!E313</f>
        <v>26010.26</v>
      </c>
      <c r="E308" s="1">
        <v>0</v>
      </c>
      <c r="F308" s="1">
        <v>0</v>
      </c>
      <c r="G308" s="2">
        <f t="shared" si="8"/>
        <v>28178.768639999995</v>
      </c>
      <c r="H308" s="2">
        <f t="shared" si="9"/>
        <v>0.25999999999839929</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87200</v>
      </c>
      <c r="D321" s="1">
        <f>'PR-RAS'!E326</f>
        <v>0</v>
      </c>
      <c r="E321" s="1">
        <v>0</v>
      </c>
      <c r="F321" s="1">
        <v>0</v>
      </c>
      <c r="G321" s="2">
        <f t="shared" si="8"/>
        <v>27904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87200</v>
      </c>
      <c r="D322" s="1">
        <f>'PR-RAS'!E327</f>
        <v>0</v>
      </c>
      <c r="E322" s="1">
        <v>0</v>
      </c>
      <c r="F322" s="1">
        <v>0</v>
      </c>
      <c r="G322" s="2">
        <f t="shared" si="8"/>
        <v>27991.200000000001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410508282</v>
      </c>
      <c r="D345" s="1">
        <f>'PR-RAS'!E350</f>
        <v>416705744.13</v>
      </c>
      <c r="E345" s="1">
        <v>0</v>
      </c>
      <c r="F345" s="1">
        <v>0</v>
      </c>
      <c r="G345" s="2">
        <f t="shared" si="8"/>
        <v>427908400.96943998</v>
      </c>
      <c r="H345" s="2">
        <f t="shared" si="9"/>
        <v>0.12999999523162842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20768155</v>
      </c>
      <c r="D346" s="1">
        <f>'PR-RAS'!E351</f>
        <v>17766894.18</v>
      </c>
      <c r="E346" s="1">
        <v>0</v>
      </c>
      <c r="F346" s="1">
        <v>0</v>
      </c>
      <c r="G346" s="2">
        <f t="shared" si="8"/>
        <v>19424170.459199999</v>
      </c>
      <c r="H346" s="2">
        <f t="shared" si="9"/>
        <v>0.17999999970197678</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20768155</v>
      </c>
      <c r="D347" s="1">
        <f>'PR-RAS'!E352</f>
        <v>17766894.18</v>
      </c>
      <c r="E347" s="1">
        <v>0</v>
      </c>
      <c r="F347" s="1">
        <v>0</v>
      </c>
      <c r="G347" s="2">
        <f t="shared" si="8"/>
        <v>19480472.402559999</v>
      </c>
      <c r="H347" s="2">
        <f t="shared" si="9"/>
        <v>0.17999999970197678</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20768155</v>
      </c>
      <c r="D348" s="1">
        <f>'PR-RAS'!E353</f>
        <v>17766894.18</v>
      </c>
      <c r="E348" s="1">
        <v>0</v>
      </c>
      <c r="F348" s="1">
        <v>0</v>
      </c>
      <c r="G348" s="2">
        <f t="shared" si="8"/>
        <v>19536774.34592</v>
      </c>
      <c r="H348" s="2">
        <f t="shared" si="9"/>
        <v>0.17999999970197678</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219512686</v>
      </c>
      <c r="D358" s="1">
        <f>'PR-RAS'!E363</f>
        <v>207557646.55000001</v>
      </c>
      <c r="E358" s="1">
        <v>0</v>
      </c>
      <c r="F358" s="1">
        <v>0</v>
      </c>
      <c r="G358" s="2">
        <f t="shared" si="8"/>
        <v>226562188.53869998</v>
      </c>
      <c r="H358" s="2">
        <f t="shared" si="9"/>
        <v>0.44999998807907104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208019114</v>
      </c>
      <c r="D359" s="1">
        <f>'PR-RAS'!E364</f>
        <v>173651693.06999999</v>
      </c>
      <c r="E359" s="1">
        <v>0</v>
      </c>
      <c r="F359" s="1">
        <v>0</v>
      </c>
      <c r="G359" s="2">
        <f t="shared" si="8"/>
        <v>198805455.05012</v>
      </c>
      <c r="H359" s="2">
        <f t="shared" si="9"/>
        <v>6.9999992847442627E-2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7272775</v>
      </c>
      <c r="D361" s="1">
        <f>'PR-RAS'!E366</f>
        <v>20389424.390000001</v>
      </c>
      <c r="E361" s="1">
        <v>0</v>
      </c>
      <c r="F361" s="1">
        <v>0</v>
      </c>
      <c r="G361" s="2">
        <f t="shared" si="8"/>
        <v>17298584.560800001</v>
      </c>
      <c r="H361" s="2">
        <f t="shared" si="9"/>
        <v>0.39000000059604645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200746339</v>
      </c>
      <c r="D363" s="1">
        <f>'PR-RAS'!E368</f>
        <v>153262268.68000001</v>
      </c>
      <c r="E363" s="1">
        <v>0</v>
      </c>
      <c r="F363" s="1">
        <v>0</v>
      </c>
      <c r="G363" s="2">
        <f t="shared" si="8"/>
        <v>183632057.24232</v>
      </c>
      <c r="H363" s="2">
        <f t="shared" si="9"/>
        <v>0.31999999284744263</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4569100</v>
      </c>
      <c r="D364" s="1">
        <f>'PR-RAS'!E369</f>
        <v>24717778.93</v>
      </c>
      <c r="E364" s="1">
        <v>0</v>
      </c>
      <c r="F364" s="1">
        <v>0</v>
      </c>
      <c r="G364" s="2">
        <f t="shared" si="8"/>
        <v>19603690.803179998</v>
      </c>
      <c r="H364" s="2">
        <f t="shared" si="9"/>
        <v>7.0000000298023224E-2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1721071</v>
      </c>
      <c r="D365" s="1">
        <f>'PR-RAS'!E370</f>
        <v>1537673.5699999998</v>
      </c>
      <c r="E365" s="1">
        <v>0</v>
      </c>
      <c r="F365" s="1">
        <v>0</v>
      </c>
      <c r="G365" s="2">
        <f t="shared" si="8"/>
        <v>1745896.2029599999</v>
      </c>
      <c r="H365" s="2">
        <f t="shared" si="9"/>
        <v>0.43000000016763806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352526</v>
      </c>
      <c r="D366" s="1">
        <f>'PR-RAS'!E371</f>
        <v>79430</v>
      </c>
      <c r="E366" s="1">
        <v>0</v>
      </c>
      <c r="F366" s="1">
        <v>0</v>
      </c>
      <c r="G366" s="2">
        <f t="shared" si="8"/>
        <v>186655.88999999998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49786</v>
      </c>
      <c r="D368" s="1">
        <f>'PR-RAS'!E373</f>
        <v>328587.5</v>
      </c>
      <c r="E368" s="1">
        <v>0</v>
      </c>
      <c r="F368" s="1">
        <v>0</v>
      </c>
      <c r="G368" s="2">
        <f t="shared" si="8"/>
        <v>259454.68700000001</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2445717</v>
      </c>
      <c r="D371" s="1">
        <f>'PR-RAS'!E376</f>
        <v>22772087.859999999</v>
      </c>
      <c r="E371" s="1">
        <v>0</v>
      </c>
      <c r="F371" s="1">
        <v>0</v>
      </c>
      <c r="G371" s="2">
        <f t="shared" si="8"/>
        <v>17756260.306400001</v>
      </c>
      <c r="H371" s="2">
        <f t="shared" si="9"/>
        <v>0.14000000059604645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6924472</v>
      </c>
      <c r="D386" s="1">
        <f>'PR-RAS'!E391</f>
        <v>9188174.5500000007</v>
      </c>
      <c r="E386" s="1">
        <v>0</v>
      </c>
      <c r="F386" s="1">
        <v>0</v>
      </c>
      <c r="G386" s="2">
        <f t="shared" si="8"/>
        <v>9740816.1235000007</v>
      </c>
      <c r="H386" s="2">
        <f t="shared" si="9"/>
        <v>0.44999999925494194</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6924472</v>
      </c>
      <c r="D388" s="1">
        <f>'PR-RAS'!E393</f>
        <v>9188174.5500000007</v>
      </c>
      <c r="E388" s="1">
        <v>0</v>
      </c>
      <c r="F388" s="1">
        <v>0</v>
      </c>
      <c r="G388" s="2">
        <f t="shared" si="8"/>
        <v>9791417.7657000013</v>
      </c>
      <c r="H388" s="2">
        <f t="shared" si="9"/>
        <v>0.44999999925494194</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170227441</v>
      </c>
      <c r="D397" s="1">
        <f>'PR-RAS'!E402</f>
        <v>191381203.40000001</v>
      </c>
      <c r="E397" s="1">
        <v>0</v>
      </c>
      <c r="F397" s="1">
        <v>0</v>
      </c>
      <c r="G397" s="2">
        <f t="shared" si="8"/>
        <v>218983979.7288</v>
      </c>
      <c r="H397" s="2">
        <f t="shared" si="9"/>
        <v>0.40000000596046448</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170227441</v>
      </c>
      <c r="D398" s="1">
        <f>'PR-RAS'!E403</f>
        <v>191381203.40000001</v>
      </c>
      <c r="E398" s="1">
        <v>0</v>
      </c>
      <c r="F398" s="1">
        <v>0</v>
      </c>
      <c r="G398" s="2">
        <f t="shared" si="8"/>
        <v>219536969.57659999</v>
      </c>
      <c r="H398" s="2">
        <f t="shared" si="9"/>
        <v>0.40000000596046448</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410381315</v>
      </c>
      <c r="D403" s="1">
        <f>'PR-RAS'!E408</f>
        <v>416679733.87</v>
      </c>
      <c r="E403" s="1">
        <v>0</v>
      </c>
      <c r="F403" s="1">
        <v>0</v>
      </c>
      <c r="G403" s="2">
        <f t="shared" si="8"/>
        <v>499983794.66148001</v>
      </c>
      <c r="H403" s="2">
        <f t="shared" si="9"/>
        <v>0.12999999523162842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5117420528</v>
      </c>
      <c r="D407" s="1">
        <f>'PR-RAS'!E412</f>
        <v>5575044224.1600008</v>
      </c>
      <c r="E407" s="1">
        <v>0</v>
      </c>
      <c r="F407" s="1">
        <v>0</v>
      </c>
      <c r="G407" s="2">
        <f t="shared" si="8"/>
        <v>6604608644.3859215</v>
      </c>
      <c r="H407" s="2">
        <f t="shared" si="9"/>
        <v>0.16000080108642578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5158089145</v>
      </c>
      <c r="D408" s="1">
        <f>'PR-RAS'!E413</f>
        <v>5665286173.6600008</v>
      </c>
      <c r="E408" s="1">
        <v>0</v>
      </c>
      <c r="F408" s="1">
        <v>0</v>
      </c>
      <c r="G408" s="2">
        <f t="shared" si="8"/>
        <v>6710885227.3742399</v>
      </c>
      <c r="H408" s="2">
        <f t="shared" si="9"/>
        <v>0.33999919891357422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40668617</v>
      </c>
      <c r="D410" s="1">
        <f>'PR-RAS'!E415</f>
        <v>90241949.5</v>
      </c>
      <c r="E410" s="1">
        <v>0</v>
      </c>
      <c r="F410" s="1">
        <v>0</v>
      </c>
      <c r="G410" s="2">
        <f t="shared" si="8"/>
        <v>90451379.044</v>
      </c>
      <c r="H410" s="2">
        <f t="shared" si="9"/>
        <v>0.5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52752796</v>
      </c>
      <c r="D411" s="1">
        <f>'PR-RAS'!E416</f>
        <v>67634146.980000004</v>
      </c>
      <c r="E411" s="1">
        <v>0</v>
      </c>
      <c r="F411" s="1">
        <v>0</v>
      </c>
      <c r="G411" s="2">
        <f t="shared" si="8"/>
        <v>77088646.883599997</v>
      </c>
      <c r="H411" s="2">
        <f t="shared" si="9"/>
        <v>1.9999995827674866E-2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111487480</v>
      </c>
      <c r="D413" s="1">
        <f>'PR-RAS'!E418</f>
        <v>73551124.870000005</v>
      </c>
      <c r="E413" s="1">
        <v>0</v>
      </c>
      <c r="F413" s="1">
        <v>0</v>
      </c>
      <c r="G413" s="2">
        <f t="shared" si="8"/>
        <v>106538968.65288</v>
      </c>
      <c r="H413" s="2">
        <f t="shared" si="9"/>
        <v>0.12999999523162842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410437805</v>
      </c>
      <c r="D414" s="1">
        <f>'PR-RAS'!E420</f>
        <v>444863864.36000001</v>
      </c>
      <c r="E414" s="1">
        <v>0</v>
      </c>
      <c r="F414" s="1">
        <v>0</v>
      </c>
      <c r="G414" s="2">
        <f t="shared" si="8"/>
        <v>536968365.42636001</v>
      </c>
      <c r="H414" s="2">
        <f t="shared" si="9"/>
        <v>0.36000001430511475</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729797</v>
      </c>
      <c r="D466" s="1">
        <f>'PR-RAS'!E472</f>
        <v>16974.3</v>
      </c>
      <c r="E466" s="1">
        <v>0</v>
      </c>
      <c r="F466" s="1">
        <v>0</v>
      </c>
      <c r="G466" s="2">
        <f t="shared" si="8"/>
        <v>355141.70400000003</v>
      </c>
      <c r="H466" s="2">
        <f t="shared" si="9"/>
        <v>0.2999999999992724</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729797</v>
      </c>
      <c r="D475" s="1">
        <f>'PR-RAS'!E481</f>
        <v>16974.3</v>
      </c>
      <c r="E475" s="1">
        <v>0</v>
      </c>
      <c r="F475" s="1">
        <v>0</v>
      </c>
      <c r="G475" s="2">
        <f t="shared" si="8"/>
        <v>362015.41439999995</v>
      </c>
      <c r="H475" s="2">
        <f t="shared" si="9"/>
        <v>0.2999999999992724</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729797</v>
      </c>
      <c r="D476" s="1">
        <f>'PR-RAS'!E482</f>
        <v>16974.3</v>
      </c>
      <c r="E476" s="1">
        <v>0</v>
      </c>
      <c r="F476" s="1">
        <v>0</v>
      </c>
      <c r="G476" s="2">
        <f t="shared" si="8"/>
        <v>362779.16</v>
      </c>
      <c r="H476" s="2">
        <f t="shared" si="9"/>
        <v>0.2999999999992724</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409708008</v>
      </c>
      <c r="D478" s="1">
        <f>'PR-RAS'!E484</f>
        <v>444846890.06</v>
      </c>
      <c r="E478" s="1">
        <v>0</v>
      </c>
      <c r="F478" s="1">
        <v>0</v>
      </c>
      <c r="G478" s="2">
        <f t="shared" si="8"/>
        <v>619814652.93323994</v>
      </c>
      <c r="H478" s="2">
        <f t="shared" si="9"/>
        <v>6.0000002384185791E-2</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409708008</v>
      </c>
      <c r="D489" s="1">
        <f>'PR-RAS'!E495</f>
        <v>444846890.06</v>
      </c>
      <c r="E489" s="1">
        <v>0</v>
      </c>
      <c r="F489" s="1">
        <v>0</v>
      </c>
      <c r="G489" s="2">
        <f t="shared" si="8"/>
        <v>634108072.60255992</v>
      </c>
      <c r="H489" s="2">
        <f t="shared" si="9"/>
        <v>6.0000002384185791E-2</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409708008</v>
      </c>
      <c r="D490" s="1">
        <f>'PR-RAS'!E496</f>
        <v>444846890.06</v>
      </c>
      <c r="E490" s="1">
        <v>0</v>
      </c>
      <c r="F490" s="1">
        <v>0</v>
      </c>
      <c r="G490" s="2">
        <f t="shared" si="8"/>
        <v>635407474.39067996</v>
      </c>
      <c r="H490" s="2">
        <f t="shared" si="9"/>
        <v>6.0000002384185791E-2</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367944375</v>
      </c>
      <c r="D522" s="1">
        <f>'PR-RAS'!E528</f>
        <v>380118666.38</v>
      </c>
      <c r="E522" s="1">
        <v>0</v>
      </c>
      <c r="F522" s="1">
        <v>0</v>
      </c>
      <c r="G522" s="2">
        <f t="shared" ref="G522:G809" si="10">(B522/1000)*(C522*1+D522*2)</f>
        <v>587782669.74295998</v>
      </c>
      <c r="H522" s="2">
        <f t="shared" ref="H522:H809" si="11">ABS(C522-ROUND(C522,0))+ABS(D522-ROUND(D522,0))</f>
        <v>0.37999999523162842</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367944375</v>
      </c>
      <c r="D587" s="1">
        <f>'PR-RAS'!E593</f>
        <v>380118666.38</v>
      </c>
      <c r="E587" s="1">
        <v>0</v>
      </c>
      <c r="F587" s="1">
        <v>0</v>
      </c>
      <c r="G587" s="2">
        <f t="shared" si="10"/>
        <v>661114480.74735999</v>
      </c>
      <c r="H587" s="2">
        <f t="shared" si="11"/>
        <v>0.37999999523162842</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23999970</v>
      </c>
      <c r="D593" s="1">
        <f>'PR-RAS'!E599</f>
        <v>23999970.079999998</v>
      </c>
      <c r="E593" s="1">
        <v>0</v>
      </c>
      <c r="F593" s="1">
        <v>0</v>
      </c>
      <c r="G593" s="2">
        <f t="shared" si="10"/>
        <v>42623946.814719997</v>
      </c>
      <c r="H593" s="2">
        <f t="shared" si="11"/>
        <v>7.9999998211860657E-2</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23999970</v>
      </c>
      <c r="D594" s="1">
        <f>'PR-RAS'!E600</f>
        <v>23999970.079999998</v>
      </c>
      <c r="E594" s="1">
        <v>0</v>
      </c>
      <c r="F594" s="1">
        <v>0</v>
      </c>
      <c r="G594" s="2">
        <f t="shared" si="10"/>
        <v>42695946.724879995</v>
      </c>
      <c r="H594" s="2">
        <f t="shared" si="11"/>
        <v>7.9999998211860657E-2</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90077119</v>
      </c>
      <c r="D599" s="1">
        <f>'PR-RAS'!E605</f>
        <v>103690288.02</v>
      </c>
      <c r="E599" s="1">
        <v>0</v>
      </c>
      <c r="F599" s="1">
        <v>0</v>
      </c>
      <c r="G599" s="2">
        <f t="shared" si="10"/>
        <v>177879701.63391998</v>
      </c>
      <c r="H599" s="2">
        <f t="shared" si="11"/>
        <v>1.9999995827674866E-2</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90077119</v>
      </c>
      <c r="D600" s="1">
        <f>'PR-RAS'!E606</f>
        <v>103690288.02</v>
      </c>
      <c r="E600" s="1">
        <v>0</v>
      </c>
      <c r="F600" s="1">
        <v>0</v>
      </c>
      <c r="G600" s="2">
        <f t="shared" si="10"/>
        <v>178177159.32895997</v>
      </c>
      <c r="H600" s="2">
        <f t="shared" si="11"/>
        <v>1.9999995827674866E-2</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253867286</v>
      </c>
      <c r="D611" s="1">
        <f>'PR-RAS'!E617</f>
        <v>252428408.28</v>
      </c>
      <c r="E611" s="1">
        <v>0</v>
      </c>
      <c r="F611" s="1">
        <v>0</v>
      </c>
      <c r="G611" s="2">
        <f t="shared" si="10"/>
        <v>462821702.56159997</v>
      </c>
      <c r="H611" s="2">
        <f t="shared" si="11"/>
        <v>0.2800000011920929</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253867286</v>
      </c>
      <c r="D612" s="1">
        <f>'PR-RAS'!E618</f>
        <v>252428408.28</v>
      </c>
      <c r="E612" s="1">
        <v>0</v>
      </c>
      <c r="F612" s="1">
        <v>0</v>
      </c>
      <c r="G612" s="2">
        <f t="shared" si="10"/>
        <v>463580426.66415995</v>
      </c>
      <c r="H612" s="2">
        <f t="shared" si="11"/>
        <v>0.2800000011920929</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42493430</v>
      </c>
      <c r="D629" s="1">
        <f>'PR-RAS'!E635</f>
        <v>64745197.980000019</v>
      </c>
      <c r="E629" s="1">
        <v>0</v>
      </c>
      <c r="F629" s="1">
        <v>0</v>
      </c>
      <c r="G629" s="2">
        <f t="shared" si="10"/>
        <v>108005842.70288002</v>
      </c>
      <c r="H629" s="2">
        <f t="shared" si="11"/>
        <v>1.9999980926513672E-2</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26789022</v>
      </c>
      <c r="D631" s="1">
        <f>'PR-RAS'!E637</f>
        <v>13732483.43</v>
      </c>
      <c r="E631" s="1">
        <v>0</v>
      </c>
      <c r="F631" s="1">
        <v>0</v>
      </c>
      <c r="G631" s="2">
        <f t="shared" si="10"/>
        <v>34180012.981799997</v>
      </c>
      <c r="H631" s="2">
        <f t="shared" si="11"/>
        <v>0.42999999970197678</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5527858333</v>
      </c>
      <c r="D633" s="1">
        <f>'PR-RAS'!E639</f>
        <v>6019908088.5200005</v>
      </c>
      <c r="E633" s="1">
        <v>0</v>
      </c>
      <c r="F633" s="1">
        <v>0</v>
      </c>
      <c r="G633" s="2">
        <f t="shared" si="10"/>
        <v>11102770290.345282</v>
      </c>
      <c r="H633" s="2">
        <f t="shared" si="11"/>
        <v>0.47999954223632813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5526033520</v>
      </c>
      <c r="D634" s="1">
        <f>'PR-RAS'!E640</f>
        <v>6045404840.0400009</v>
      </c>
      <c r="E634" s="1">
        <v>0</v>
      </c>
      <c r="F634" s="1">
        <v>0</v>
      </c>
      <c r="G634" s="2">
        <f t="shared" si="10"/>
        <v>11151461745.65064</v>
      </c>
      <c r="H634" s="2">
        <f t="shared" si="11"/>
        <v>4.000091552734375E-2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1824813</v>
      </c>
      <c r="D635" s="1">
        <f>'PR-RAS'!E641</f>
        <v>0</v>
      </c>
      <c r="E635" s="1">
        <v>0</v>
      </c>
      <c r="F635" s="1">
        <v>0</v>
      </c>
      <c r="G635" s="2">
        <f t="shared" si="10"/>
        <v>1156931.442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25496751.520000458</v>
      </c>
      <c r="E636" s="1">
        <v>0</v>
      </c>
      <c r="F636" s="1">
        <v>0</v>
      </c>
      <c r="G636" s="2">
        <f t="shared" si="10"/>
        <v>32380874.43040058</v>
      </c>
      <c r="H636" s="2">
        <f t="shared" si="11"/>
        <v>0.47999954223632813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79541818</v>
      </c>
      <c r="D637" s="1">
        <f>'PR-RAS'!E643</f>
        <v>81366630.409999996</v>
      </c>
      <c r="E637" s="1">
        <v>0</v>
      </c>
      <c r="F637" s="1">
        <v>0</v>
      </c>
      <c r="G637" s="2">
        <f t="shared" si="10"/>
        <v>154086950.12952</v>
      </c>
      <c r="H637" s="2">
        <f t="shared" si="11"/>
        <v>0.40999999642372131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81366631</v>
      </c>
      <c r="D639" s="1">
        <f>'PR-RAS'!E645</f>
        <v>55869878.889999539</v>
      </c>
      <c r="E639" s="1">
        <v>0</v>
      </c>
      <c r="F639" s="1">
        <v>0</v>
      </c>
      <c r="G639" s="2">
        <f t="shared" si="10"/>
        <v>123201876.04163942</v>
      </c>
      <c r="H639" s="2">
        <f t="shared" si="11"/>
        <v>0.11000046133995056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2915.94</v>
      </c>
      <c r="E641" s="1">
        <v>0</v>
      </c>
      <c r="F641" s="1">
        <v>0</v>
      </c>
      <c r="G641" s="2">
        <f t="shared" si="10"/>
        <v>3732.4032000000002</v>
      </c>
      <c r="H641" s="2">
        <f t="shared" si="11"/>
        <v>5.999999999994543E-2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208769579</v>
      </c>
      <c r="D642" s="1">
        <f>'PR-RAS'!E649</f>
        <v>275522839.44999981</v>
      </c>
      <c r="E642" s="1">
        <v>0</v>
      </c>
      <c r="F642" s="1">
        <v>0</v>
      </c>
      <c r="G642" s="2">
        <f t="shared" si="10"/>
        <v>487041580.31389976</v>
      </c>
      <c r="H642" s="2">
        <f t="shared" si="11"/>
        <v>0.44999980926513672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9155383248</v>
      </c>
      <c r="D643" s="1">
        <f>'PR-RAS'!E650</f>
        <v>9492670558.2600079</v>
      </c>
      <c r="E643" s="1">
        <v>0</v>
      </c>
      <c r="F643" s="1">
        <v>0</v>
      </c>
      <c r="G643" s="2">
        <f t="shared" si="10"/>
        <v>18066345042.021851</v>
      </c>
      <c r="H643" s="2">
        <f t="shared" si="11"/>
        <v>0.26000785827636719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9088629987</v>
      </c>
      <c r="D644" s="1">
        <f>'PR-RAS'!E651</f>
        <v>9593627052.800005</v>
      </c>
      <c r="E644" s="1">
        <v>0</v>
      </c>
      <c r="F644" s="1">
        <v>0</v>
      </c>
      <c r="G644" s="2">
        <f t="shared" si="10"/>
        <v>18181393471.541805</v>
      </c>
      <c r="H644" s="2">
        <f t="shared" si="11"/>
        <v>0.19999504089355469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275522840</v>
      </c>
      <c r="D645" s="1">
        <f>'PR-RAS'!E652</f>
        <v>174566344.91000175</v>
      </c>
      <c r="E645" s="1">
        <v>0</v>
      </c>
      <c r="F645" s="1">
        <v>0</v>
      </c>
      <c r="G645" s="2">
        <f t="shared" si="10"/>
        <v>402278161.20408225</v>
      </c>
      <c r="H645" s="2">
        <f t="shared" si="11"/>
        <v>8.9998245239257813E-2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1224</v>
      </c>
      <c r="D647" s="1">
        <f>'PR-RAS'!E654</f>
        <v>1224</v>
      </c>
      <c r="E647" s="1">
        <v>0</v>
      </c>
      <c r="F647" s="1">
        <v>0</v>
      </c>
      <c r="G647" s="2">
        <f t="shared" si="10"/>
        <v>2372.1120000000001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1180</v>
      </c>
      <c r="D649" s="1">
        <f>'PR-RAS'!E656</f>
        <v>1180</v>
      </c>
      <c r="E649" s="1">
        <v>0</v>
      </c>
      <c r="F649" s="1">
        <v>0</v>
      </c>
      <c r="G649" s="2">
        <f t="shared" si="10"/>
        <v>2293.92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380013927</v>
      </c>
      <c r="D658" s="1">
        <f>'PR-RAS'!E665</f>
        <v>397586042.60000002</v>
      </c>
      <c r="E658" s="1">
        <v>0</v>
      </c>
      <c r="F658" s="1">
        <v>0</v>
      </c>
      <c r="G658" s="2">
        <f t="shared" si="10"/>
        <v>772097210.01540005</v>
      </c>
      <c r="H658" s="2">
        <f t="shared" si="11"/>
        <v>0.39999997615814209</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3144447</v>
      </c>
      <c r="D659" s="1">
        <f>'PR-RAS'!E666</f>
        <v>1200810.25</v>
      </c>
      <c r="E659" s="1">
        <v>0</v>
      </c>
      <c r="F659" s="1">
        <v>0</v>
      </c>
      <c r="G659" s="2">
        <f t="shared" si="10"/>
        <v>3649312.415</v>
      </c>
      <c r="H659" s="2">
        <f t="shared" si="11"/>
        <v>0.25</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15384216</v>
      </c>
      <c r="D660" s="1">
        <f>'PR-RAS'!E667</f>
        <v>21453197.789999999</v>
      </c>
      <c r="E660" s="1">
        <v>0</v>
      </c>
      <c r="F660" s="1">
        <v>0</v>
      </c>
      <c r="G660" s="2">
        <f t="shared" si="10"/>
        <v>38413513.031220004</v>
      </c>
      <c r="H660" s="2">
        <f t="shared" si="11"/>
        <v>0.21000000089406967</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10753022</v>
      </c>
      <c r="D661" s="1">
        <f>'PR-RAS'!E668</f>
        <v>10775643.65</v>
      </c>
      <c r="E661" s="1">
        <v>0</v>
      </c>
      <c r="F661" s="1">
        <v>0</v>
      </c>
      <c r="G661" s="2">
        <f t="shared" si="10"/>
        <v>21320844.138</v>
      </c>
      <c r="H661" s="2">
        <f t="shared" si="11"/>
        <v>0.34999999962747097</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117451</v>
      </c>
      <c r="E666" s="1">
        <v>0</v>
      </c>
      <c r="F666" s="1">
        <v>0</v>
      </c>
      <c r="G666" s="2">
        <f t="shared" si="10"/>
        <v>156209.83000000002</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53882904</v>
      </c>
      <c r="D687" s="1">
        <f>'PR-RAS'!E694</f>
        <v>86935686.88000001</v>
      </c>
      <c r="E687" s="1">
        <v>0</v>
      </c>
      <c r="F687" s="1">
        <v>0</v>
      </c>
      <c r="G687" s="2">
        <f t="shared" si="10"/>
        <v>156239434.54336002</v>
      </c>
      <c r="H687" s="2">
        <f t="shared" si="11"/>
        <v>0.11999998986721039</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2316891298</v>
      </c>
      <c r="D691" s="1">
        <f>'PR-RAS'!E698</f>
        <v>2708349446.9000006</v>
      </c>
      <c r="E691" s="1">
        <v>0</v>
      </c>
      <c r="F691" s="1">
        <v>0</v>
      </c>
      <c r="G691" s="2">
        <f t="shared" si="10"/>
        <v>5336177232.342</v>
      </c>
      <c r="H691" s="2">
        <f t="shared" si="11"/>
        <v>9.9999427795410156E-2</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6850774</v>
      </c>
      <c r="D705" s="1">
        <f>'PR-RAS'!E712</f>
        <v>4549418.34</v>
      </c>
      <c r="E705" s="1">
        <v>0</v>
      </c>
      <c r="F705" s="1">
        <v>0</v>
      </c>
      <c r="G705" s="2">
        <f t="shared" si="10"/>
        <v>11228525.918719999</v>
      </c>
      <c r="H705" s="2">
        <f t="shared" si="11"/>
        <v>0.33999999985098839</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256000</v>
      </c>
      <c r="D709" s="1">
        <f>'PR-RAS'!E716</f>
        <v>240000</v>
      </c>
      <c r="E709" s="1">
        <v>0</v>
      </c>
      <c r="F709" s="1">
        <v>0</v>
      </c>
      <c r="G709" s="2">
        <f t="shared" si="10"/>
        <v>521088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386500</v>
      </c>
      <c r="D710" s="1">
        <f>'PR-RAS'!E717</f>
        <v>306000</v>
      </c>
      <c r="E710" s="1">
        <v>0</v>
      </c>
      <c r="F710" s="1">
        <v>0</v>
      </c>
      <c r="G710" s="2">
        <f t="shared" si="10"/>
        <v>707936.5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6205240</v>
      </c>
      <c r="D711" s="1">
        <f>'PR-RAS'!E718</f>
        <v>6538082.75</v>
      </c>
      <c r="E711" s="1">
        <v>0</v>
      </c>
      <c r="F711" s="1">
        <v>0</v>
      </c>
      <c r="G711" s="2">
        <f t="shared" si="10"/>
        <v>13689797.904999999</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560842</v>
      </c>
      <c r="D713" s="1">
        <f>'PR-RAS'!E720</f>
        <v>440768.3</v>
      </c>
      <c r="E713" s="1">
        <v>0</v>
      </c>
      <c r="F713" s="1">
        <v>0</v>
      </c>
      <c r="G713" s="2">
        <f t="shared" si="10"/>
        <v>1026973.5632</v>
      </c>
      <c r="H713" s="2">
        <f t="shared" si="11"/>
        <v>0.29999999998835847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312622</v>
      </c>
      <c r="D714" s="1">
        <f>'PR-RAS'!E721</f>
        <v>276037.89</v>
      </c>
      <c r="E714" s="1">
        <v>0</v>
      </c>
      <c r="F714" s="1">
        <v>0</v>
      </c>
      <c r="G714" s="2">
        <f t="shared" si="10"/>
        <v>616529.51714000001</v>
      </c>
      <c r="H714" s="2">
        <f t="shared" si="11"/>
        <v>0.10999999998603016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22440</v>
      </c>
      <c r="D715" s="1">
        <f>'PR-RAS'!E722</f>
        <v>114737.77</v>
      </c>
      <c r="E715" s="1">
        <v>0</v>
      </c>
      <c r="F715" s="1">
        <v>0</v>
      </c>
      <c r="G715" s="2">
        <f t="shared" si="10"/>
        <v>179867.69555999999</v>
      </c>
      <c r="H715" s="2">
        <f t="shared" si="11"/>
        <v>0.22999999999592546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180590</v>
      </c>
      <c r="D716" s="1">
        <f>'PR-RAS'!E723</f>
        <v>539874.94999999995</v>
      </c>
      <c r="E716" s="1">
        <v>0</v>
      </c>
      <c r="F716" s="1">
        <v>0</v>
      </c>
      <c r="G716" s="2">
        <f t="shared" si="10"/>
        <v>901143.0284999999</v>
      </c>
      <c r="H716" s="2">
        <f t="shared" si="11"/>
        <v>5.0000000046566129E-2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94851</v>
      </c>
      <c r="D718" s="1">
        <f>'PR-RAS'!E725</f>
        <v>100717.1</v>
      </c>
      <c r="E718" s="1">
        <v>0</v>
      </c>
      <c r="F718" s="1">
        <v>0</v>
      </c>
      <c r="G718" s="2">
        <f t="shared" si="10"/>
        <v>212436.4884</v>
      </c>
      <c r="H718" s="2">
        <f t="shared" si="11"/>
        <v>0.10000000000582077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132007</v>
      </c>
      <c r="D719" s="1">
        <f>'PR-RAS'!E726</f>
        <v>161645.57999999999</v>
      </c>
      <c r="E719" s="1">
        <v>0</v>
      </c>
      <c r="F719" s="1">
        <v>0</v>
      </c>
      <c r="G719" s="2">
        <f t="shared" si="10"/>
        <v>326904.07887999999</v>
      </c>
      <c r="H719" s="2">
        <f t="shared" si="11"/>
        <v>0.42000000001280569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5848267</v>
      </c>
      <c r="D732" s="1">
        <f>'PR-RAS'!E739</f>
        <v>5128267.59</v>
      </c>
      <c r="E732" s="1">
        <v>0</v>
      </c>
      <c r="F732" s="1">
        <v>0</v>
      </c>
      <c r="G732" s="2">
        <f t="shared" si="10"/>
        <v>11772610.393579999</v>
      </c>
      <c r="H732" s="2">
        <f t="shared" si="11"/>
        <v>0.41000000014901161</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19001005</v>
      </c>
      <c r="D735" s="1">
        <f>'PR-RAS'!E742</f>
        <v>13728229.65</v>
      </c>
      <c r="E735" s="1">
        <v>0</v>
      </c>
      <c r="F735" s="1">
        <v>0</v>
      </c>
      <c r="G735" s="2">
        <f t="shared" si="10"/>
        <v>34099778.7962</v>
      </c>
      <c r="H735" s="2">
        <f t="shared" si="11"/>
        <v>0.34999999962747097</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3030671</v>
      </c>
      <c r="D744" s="1">
        <f>'PR-RAS'!E751</f>
        <v>5459946.0999999996</v>
      </c>
      <c r="E744" s="1">
        <v>0</v>
      </c>
      <c r="F744" s="1">
        <v>0</v>
      </c>
      <c r="G744" s="2">
        <f t="shared" si="10"/>
        <v>10365268.457599999</v>
      </c>
      <c r="H744" s="2">
        <f t="shared" si="11"/>
        <v>9.999999962747097E-2</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3739264</v>
      </c>
      <c r="D745" s="1">
        <f>'PR-RAS'!E752</f>
        <v>0</v>
      </c>
      <c r="E745" s="1">
        <v>0</v>
      </c>
      <c r="F745" s="1">
        <v>0</v>
      </c>
      <c r="G745" s="2">
        <f t="shared" si="10"/>
        <v>2782012.4160000002</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20900000</v>
      </c>
      <c r="E754" s="1">
        <v>0</v>
      </c>
      <c r="F754" s="1">
        <v>0</v>
      </c>
      <c r="G754" s="2">
        <f t="shared" si="10"/>
        <v>31475400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713036</v>
      </c>
      <c r="D756" s="1">
        <f>'PR-RAS'!E763</f>
        <v>276753.76</v>
      </c>
      <c r="E756" s="1">
        <v>0</v>
      </c>
      <c r="F756" s="1">
        <v>0</v>
      </c>
      <c r="G756" s="2">
        <f t="shared" si="10"/>
        <v>956240.35759999999</v>
      </c>
      <c r="H756" s="2">
        <f t="shared" si="11"/>
        <v>0.23999999999068677</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566725</v>
      </c>
      <c r="D757" s="1">
        <f>'PR-RAS'!E764</f>
        <v>637722.73</v>
      </c>
      <c r="E757" s="1">
        <v>0</v>
      </c>
      <c r="F757" s="1">
        <v>0</v>
      </c>
      <c r="G757" s="2">
        <f t="shared" si="10"/>
        <v>1392680.8677600001</v>
      </c>
      <c r="H757" s="2">
        <f t="shared" si="11"/>
        <v>0.27000000001862645</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3600000</v>
      </c>
      <c r="E761" s="1">
        <v>0</v>
      </c>
      <c r="F761" s="1">
        <v>0</v>
      </c>
      <c r="G761" s="2">
        <f t="shared" si="10"/>
        <v>5472000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9730522</v>
      </c>
      <c r="D762" s="1">
        <f>'PR-RAS'!E769</f>
        <v>11017377.58</v>
      </c>
      <c r="E762" s="1">
        <v>0</v>
      </c>
      <c r="F762" s="1">
        <v>0</v>
      </c>
      <c r="G762" s="2">
        <f t="shared" si="10"/>
        <v>24173375.918760002</v>
      </c>
      <c r="H762" s="2">
        <f t="shared" si="11"/>
        <v>0.41999999992549419</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28375574</v>
      </c>
      <c r="D763" s="1">
        <f>'PR-RAS'!E770</f>
        <v>22499418.52</v>
      </c>
      <c r="E763" s="1">
        <v>0</v>
      </c>
      <c r="F763" s="1">
        <v>0</v>
      </c>
      <c r="G763" s="2">
        <f t="shared" si="10"/>
        <v>55911301.212479994</v>
      </c>
      <c r="H763" s="2">
        <f t="shared" si="11"/>
        <v>0.48000000044703484</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14266295</v>
      </c>
      <c r="D764" s="1">
        <f>'PR-RAS'!E771</f>
        <v>7379360.7599999998</v>
      </c>
      <c r="E764" s="1">
        <v>0</v>
      </c>
      <c r="F764" s="1">
        <v>0</v>
      </c>
      <c r="G764" s="2">
        <f t="shared" si="10"/>
        <v>22146087.604759999</v>
      </c>
      <c r="H764" s="2">
        <f t="shared" si="11"/>
        <v>0.24000000022351742</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13642689</v>
      </c>
      <c r="D792" s="1">
        <f>'PR-RAS'!E799</f>
        <v>2228060.65</v>
      </c>
      <c r="E792" s="1">
        <v>0</v>
      </c>
      <c r="F792" s="1">
        <v>0</v>
      </c>
      <c r="G792" s="2">
        <f t="shared" si="10"/>
        <v>14316158.947300002</v>
      </c>
      <c r="H792" s="2">
        <f t="shared" si="11"/>
        <v>0.35000000009313226</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62150</v>
      </c>
      <c r="D822" s="1">
        <f>'PR-RAS'!E829</f>
        <v>78760</v>
      </c>
      <c r="E822" s="1">
        <v>0</v>
      </c>
      <c r="F822" s="1">
        <v>0</v>
      </c>
      <c r="G822" s="2">
        <f t="shared" si="18"/>
        <v>180349.06999999998</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3354697634</v>
      </c>
      <c r="D823" s="1">
        <f>'PR-RAS'!E830</f>
        <v>1323747830.3800004</v>
      </c>
      <c r="E823" s="1">
        <v>0</v>
      </c>
      <c r="F823" s="1">
        <v>0</v>
      </c>
      <c r="G823" s="2">
        <f t="shared" si="18"/>
        <v>4933802888.2927198</v>
      </c>
      <c r="H823" s="2">
        <f t="shared" si="19"/>
        <v>0.38000035285949707</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2420644616.23</v>
      </c>
      <c r="E834" s="1">
        <v>0</v>
      </c>
      <c r="F834" s="1">
        <v>0</v>
      </c>
      <c r="G834" s="2">
        <f t="shared" si="18"/>
        <v>4032793930.6391797</v>
      </c>
      <c r="H834" s="2">
        <f t="shared" si="19"/>
        <v>0.23000001907348633</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409708008</v>
      </c>
      <c r="D879" s="1">
        <f>'PR-RAS'!E886</f>
        <v>444846890.06</v>
      </c>
      <c r="E879" s="1">
        <v>0</v>
      </c>
      <c r="F879" s="1">
        <v>0</v>
      </c>
      <c r="G879" s="2">
        <f t="shared" si="18"/>
        <v>1140874769.9693599</v>
      </c>
      <c r="H879" s="2">
        <f t="shared" si="19"/>
        <v>6.0000002384185791E-2</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23999970</v>
      </c>
      <c r="D940" s="1">
        <f>'PR-RAS'!E947</f>
        <v>23999970.079999998</v>
      </c>
      <c r="E940" s="1">
        <v>0</v>
      </c>
      <c r="F940" s="1">
        <v>0</v>
      </c>
      <c r="G940" s="2">
        <f t="shared" si="18"/>
        <v>67607915.640239999</v>
      </c>
      <c r="H940" s="2">
        <f t="shared" si="19"/>
        <v>7.9999998211860657E-2</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90077119</v>
      </c>
      <c r="D947" s="1">
        <f>'PR-RAS'!E954</f>
        <v>103690288.02</v>
      </c>
      <c r="E947" s="1">
        <v>0</v>
      </c>
      <c r="F947" s="1">
        <v>0</v>
      </c>
      <c r="G947" s="2">
        <f t="shared" si="18"/>
        <v>281394979.50783998</v>
      </c>
      <c r="H947" s="2">
        <f t="shared" si="19"/>
        <v>1.9999995827674866E-2</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253867286</v>
      </c>
      <c r="D962" s="1">
        <f>'PR-RAS'!E969</f>
        <v>252428408.28</v>
      </c>
      <c r="E962" s="1">
        <v>0</v>
      </c>
      <c r="F962" s="1">
        <v>0</v>
      </c>
      <c r="G962" s="2">
        <f t="shared" si="18"/>
        <v>729133862.56015992</v>
      </c>
      <c r="H962" s="2">
        <f t="shared" si="19"/>
        <v>0.2800000011920929</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11145232156</v>
      </c>
      <c r="D984" s="6">
        <f>BILANCA!E6</f>
        <v>11337509112.050003</v>
      </c>
      <c r="E984" s="6">
        <v>0</v>
      </c>
      <c r="F984" s="6">
        <v>0</v>
      </c>
      <c r="G984" s="7">
        <f t="shared" ref="G984:G1241" si="22">B984/1000*C984+B984/500*D984</f>
        <v>33820250.380100004</v>
      </c>
      <c r="H984" s="7">
        <f t="shared" si="19"/>
        <v>5.00030517578125E-2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10643541478</v>
      </c>
      <c r="D985" s="1">
        <f>BILANCA!E7</f>
        <v>10987119850.330004</v>
      </c>
      <c r="E985" s="1">
        <v>0</v>
      </c>
      <c r="F985" s="1">
        <v>0</v>
      </c>
      <c r="G985" s="2">
        <f t="shared" si="22"/>
        <v>65235562.357320018</v>
      </c>
      <c r="H985" s="2">
        <f t="shared" si="19"/>
        <v>0.33000373840332031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510655987</v>
      </c>
      <c r="D986" s="1">
        <f>BILANCA!E8</f>
        <v>541669853.02999997</v>
      </c>
      <c r="E986" s="1">
        <v>0</v>
      </c>
      <c r="F986" s="1">
        <v>0</v>
      </c>
      <c r="G986" s="2">
        <f t="shared" si="22"/>
        <v>4781987.0791800003</v>
      </c>
      <c r="H986" s="2">
        <f t="shared" si="19"/>
        <v>2.9999971389770508E-2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449961539</v>
      </c>
      <c r="D987" s="1">
        <f>BILANCA!E9</f>
        <v>467728573.23000002</v>
      </c>
      <c r="E987" s="1">
        <v>0</v>
      </c>
      <c r="F987" s="1">
        <v>0</v>
      </c>
      <c r="G987" s="2">
        <f t="shared" si="22"/>
        <v>5541674.7418400003</v>
      </c>
      <c r="H987" s="2">
        <f t="shared" si="19"/>
        <v>0.23000001907348633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325633701</v>
      </c>
      <c r="D988" s="1">
        <f>BILANCA!E10</f>
        <v>353290640.14999998</v>
      </c>
      <c r="E988" s="1">
        <v>0</v>
      </c>
      <c r="F988" s="1">
        <v>0</v>
      </c>
      <c r="G988" s="2">
        <f t="shared" si="22"/>
        <v>5161074.9064999996</v>
      </c>
      <c r="H988" s="2">
        <f t="shared" si="19"/>
        <v>0.14999997615814209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264939253</v>
      </c>
      <c r="D989" s="1">
        <f>BILANCA!E11</f>
        <v>279349360.35000002</v>
      </c>
      <c r="E989" s="1">
        <v>0</v>
      </c>
      <c r="F989" s="1">
        <v>0</v>
      </c>
      <c r="G989" s="2">
        <f t="shared" si="22"/>
        <v>4941827.8421999998</v>
      </c>
      <c r="H989" s="2">
        <f t="shared" si="19"/>
        <v>0.35000002384185791</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8936765446</v>
      </c>
      <c r="D990" s="1">
        <f>BILANCA!E12</f>
        <v>9083114862.6800022</v>
      </c>
      <c r="E990" s="1">
        <v>0</v>
      </c>
      <c r="F990" s="1">
        <v>0</v>
      </c>
      <c r="G990" s="2">
        <f t="shared" si="22"/>
        <v>189720966.19952002</v>
      </c>
      <c r="H990" s="2">
        <f t="shared" si="19"/>
        <v>0.31999778747558594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8888911751</v>
      </c>
      <c r="D991" s="1">
        <f>BILANCA!E13</f>
        <v>9032593114.9900017</v>
      </c>
      <c r="E991" s="1">
        <v>0</v>
      </c>
      <c r="F991" s="1">
        <v>0</v>
      </c>
      <c r="G991" s="2">
        <f t="shared" si="22"/>
        <v>215632783.84784001</v>
      </c>
      <c r="H991" s="2">
        <f t="shared" si="19"/>
        <v>9.998321533203125E-3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480517</v>
      </c>
      <c r="D992" s="1">
        <f>BILANCA!E14</f>
        <v>480516.55</v>
      </c>
      <c r="E992" s="1">
        <v>0</v>
      </c>
      <c r="F992" s="1">
        <v>0</v>
      </c>
      <c r="G992" s="2">
        <f t="shared" si="22"/>
        <v>12973.9509</v>
      </c>
      <c r="H992" s="2">
        <f t="shared" si="19"/>
        <v>0.45000000001164153</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315652431</v>
      </c>
      <c r="D993" s="1">
        <f>BILANCA!E15</f>
        <v>288339000.73000002</v>
      </c>
      <c r="E993" s="1">
        <v>0</v>
      </c>
      <c r="F993" s="1">
        <v>0</v>
      </c>
      <c r="G993" s="2">
        <f t="shared" si="22"/>
        <v>8923304.3245999999</v>
      </c>
      <c r="H993" s="2">
        <f t="shared" si="19"/>
        <v>0.26999998092651367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11580531819</v>
      </c>
      <c r="D995" s="1">
        <f>BILANCA!E17</f>
        <v>11758538304.09</v>
      </c>
      <c r="E995" s="1">
        <v>0</v>
      </c>
      <c r="F995" s="1">
        <v>0</v>
      </c>
      <c r="G995" s="2">
        <f t="shared" si="22"/>
        <v>421171301.12616003</v>
      </c>
      <c r="H995" s="2">
        <f t="shared" si="19"/>
        <v>9.0000152587890625E-2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3007753016</v>
      </c>
      <c r="D996" s="1">
        <f>BILANCA!E18</f>
        <v>3014764706.3800001</v>
      </c>
      <c r="E996" s="1">
        <v>0</v>
      </c>
      <c r="F996" s="1">
        <v>0</v>
      </c>
      <c r="G996" s="2">
        <f t="shared" si="22"/>
        <v>117484671.57387999</v>
      </c>
      <c r="H996" s="2">
        <f t="shared" si="19"/>
        <v>0.38000011444091797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21676982</v>
      </c>
      <c r="D997" s="1">
        <f>BILANCA!E19</f>
        <v>26453921.290000021</v>
      </c>
      <c r="E997" s="1">
        <v>0</v>
      </c>
      <c r="F997" s="1">
        <v>0</v>
      </c>
      <c r="G997" s="2">
        <f t="shared" si="22"/>
        <v>1044187.5441200007</v>
      </c>
      <c r="H997" s="2">
        <f t="shared" si="19"/>
        <v>0.29000002145767212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51420664</v>
      </c>
      <c r="D998" s="1">
        <f>BILANCA!E20</f>
        <v>48497818.939999998</v>
      </c>
      <c r="E998" s="1">
        <v>0</v>
      </c>
      <c r="F998" s="1">
        <v>0</v>
      </c>
      <c r="G998" s="2">
        <f t="shared" si="22"/>
        <v>2226244.5281999996</v>
      </c>
      <c r="H998" s="2">
        <f t="shared" si="19"/>
        <v>6.0000002384185791E-2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5385172</v>
      </c>
      <c r="D999" s="1">
        <f>BILANCA!E21</f>
        <v>5405906.9800000004</v>
      </c>
      <c r="E999" s="1">
        <v>0</v>
      </c>
      <c r="F999" s="1">
        <v>0</v>
      </c>
      <c r="G999" s="2">
        <f t="shared" si="22"/>
        <v>259151.77536000003</v>
      </c>
      <c r="H999" s="2">
        <f t="shared" si="19"/>
        <v>1.9999999552965164E-2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34436461</v>
      </c>
      <c r="D1000" s="1">
        <f>BILANCA!E22</f>
        <v>40917623.609999999</v>
      </c>
      <c r="E1000" s="1">
        <v>0</v>
      </c>
      <c r="F1000" s="1">
        <v>0</v>
      </c>
      <c r="G1000" s="2">
        <f t="shared" si="22"/>
        <v>1976619.0397400002</v>
      </c>
      <c r="H1000" s="2">
        <f t="shared" si="19"/>
        <v>0.39000000059604645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27149758</v>
      </c>
      <c r="D1001" s="1">
        <f>BILANCA!E23</f>
        <v>958255.67</v>
      </c>
      <c r="E1001" s="1">
        <v>0</v>
      </c>
      <c r="F1001" s="1">
        <v>0</v>
      </c>
      <c r="G1001" s="2">
        <f t="shared" si="22"/>
        <v>523192.84811999998</v>
      </c>
      <c r="H1001" s="2">
        <f t="shared" si="19"/>
        <v>0.32999999995809048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14038611</v>
      </c>
      <c r="D1002" s="1">
        <f>BILANCA!E24</f>
        <v>15359499.210000001</v>
      </c>
      <c r="E1002" s="1">
        <v>0</v>
      </c>
      <c r="F1002" s="1">
        <v>0</v>
      </c>
      <c r="G1002" s="2">
        <f t="shared" si="22"/>
        <v>850394.57897999999</v>
      </c>
      <c r="H1002" s="2">
        <f t="shared" si="19"/>
        <v>0.21000000089406967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448865893</v>
      </c>
      <c r="D1004" s="1">
        <f>BILANCA!E26</f>
        <v>447154161.47000003</v>
      </c>
      <c r="E1004" s="1">
        <v>0</v>
      </c>
      <c r="F1004" s="1">
        <v>0</v>
      </c>
      <c r="G1004" s="2">
        <f t="shared" si="22"/>
        <v>28206658.534740001</v>
      </c>
      <c r="H1004" s="2">
        <f t="shared" si="19"/>
        <v>0.47000002861022949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559619577</v>
      </c>
      <c r="D1006" s="1">
        <f>BILANCA!E28</f>
        <v>531839344.58999997</v>
      </c>
      <c r="E1006" s="1">
        <v>0</v>
      </c>
      <c r="F1006" s="1">
        <v>0</v>
      </c>
      <c r="G1006" s="2">
        <f t="shared" si="22"/>
        <v>37335860.122139998</v>
      </c>
      <c r="H1006" s="2">
        <f t="shared" si="19"/>
        <v>0.4100000262260437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8417593</v>
      </c>
      <c r="D1007" s="1">
        <f>BILANCA!E29</f>
        <v>6502310.8399999999</v>
      </c>
      <c r="E1007" s="1">
        <v>0</v>
      </c>
      <c r="F1007" s="1">
        <v>0</v>
      </c>
      <c r="G1007" s="2">
        <f t="shared" si="22"/>
        <v>514133.15231999999</v>
      </c>
      <c r="H1007" s="2">
        <f t="shared" si="19"/>
        <v>0.16000000014901161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12951995</v>
      </c>
      <c r="D1008" s="1">
        <f>BILANCA!E30</f>
        <v>11908500.869999999</v>
      </c>
      <c r="E1008" s="1">
        <v>0</v>
      </c>
      <c r="F1008" s="1">
        <v>0</v>
      </c>
      <c r="G1008" s="2">
        <f t="shared" si="22"/>
        <v>919224.91850000003</v>
      </c>
      <c r="H1008" s="2">
        <f t="shared" si="19"/>
        <v>0.13000000081956387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9006412</v>
      </c>
      <c r="D1010" s="1">
        <f>BILANCA!E32</f>
        <v>8896496.4199999999</v>
      </c>
      <c r="E1010" s="1">
        <v>0</v>
      </c>
      <c r="F1010" s="1">
        <v>0</v>
      </c>
      <c r="G1010" s="2">
        <f t="shared" si="22"/>
        <v>723583.93067999999</v>
      </c>
      <c r="H1010" s="2">
        <f t="shared" si="19"/>
        <v>0.41999999992549419</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13540814</v>
      </c>
      <c r="D1012" s="1">
        <f>BILANCA!E34</f>
        <v>14302686.449999999</v>
      </c>
      <c r="E1012" s="1">
        <v>0</v>
      </c>
      <c r="F1012" s="1">
        <v>0</v>
      </c>
      <c r="G1012" s="2">
        <f t="shared" si="22"/>
        <v>1222239.4201</v>
      </c>
      <c r="H1012" s="2">
        <f t="shared" si="19"/>
        <v>0.44999999925494194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17759120</v>
      </c>
      <c r="D1023" s="1">
        <f>BILANCA!E45</f>
        <v>17565515.560000002</v>
      </c>
      <c r="E1023" s="1">
        <v>0</v>
      </c>
      <c r="F1023" s="1">
        <v>0</v>
      </c>
      <c r="G1023" s="2">
        <f t="shared" si="22"/>
        <v>2115606.0448000003</v>
      </c>
      <c r="H1023" s="2">
        <f t="shared" si="19"/>
        <v>0.43999999761581421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93526410</v>
      </c>
      <c r="D1025" s="1">
        <f>BILANCA!E47</f>
        <v>97471826.680000007</v>
      </c>
      <c r="E1025" s="1">
        <v>0</v>
      </c>
      <c r="F1025" s="1">
        <v>0</v>
      </c>
      <c r="G1025" s="2">
        <f t="shared" si="22"/>
        <v>12115742.661120001</v>
      </c>
      <c r="H1025" s="2">
        <f t="shared" si="19"/>
        <v>0.31999999284744263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146201</v>
      </c>
      <c r="D1026" s="1">
        <f>BILANCA!E48</f>
        <v>146201.46</v>
      </c>
      <c r="E1026" s="1">
        <v>0</v>
      </c>
      <c r="F1026" s="1">
        <v>0</v>
      </c>
      <c r="G1026" s="2">
        <f t="shared" si="22"/>
        <v>18859.968559999998</v>
      </c>
      <c r="H1026" s="2">
        <f t="shared" si="19"/>
        <v>0.45999999999185093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75913491</v>
      </c>
      <c r="D1028" s="1">
        <f>BILANCA!E50</f>
        <v>80052512.579999998</v>
      </c>
      <c r="E1028" s="1">
        <v>0</v>
      </c>
      <c r="F1028" s="1">
        <v>0</v>
      </c>
      <c r="G1028" s="2">
        <f t="shared" si="22"/>
        <v>10620833.2272</v>
      </c>
      <c r="H1028" s="2">
        <f t="shared" si="19"/>
        <v>0.42000000178813934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2062107</v>
      </c>
      <c r="D1032" s="1">
        <f>BILANCA!E54</f>
        <v>2053977.28</v>
      </c>
      <c r="E1032" s="1">
        <v>0</v>
      </c>
      <c r="F1032" s="1">
        <v>0</v>
      </c>
      <c r="G1032" s="2">
        <f t="shared" si="22"/>
        <v>302333.01644000004</v>
      </c>
      <c r="H1032" s="2">
        <f t="shared" si="19"/>
        <v>0.28000000002793968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2062107</v>
      </c>
      <c r="D1033" s="1">
        <f>BILANCA!E55</f>
        <v>2053977.28</v>
      </c>
      <c r="E1033" s="1">
        <v>0</v>
      </c>
      <c r="F1033" s="1">
        <v>0</v>
      </c>
      <c r="G1033" s="2">
        <f t="shared" si="22"/>
        <v>308503.07799999998</v>
      </c>
      <c r="H1033" s="2">
        <f t="shared" si="19"/>
        <v>0.28000000002793968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1196055376</v>
      </c>
      <c r="D1034" s="1">
        <f>BILANCA!E56</f>
        <v>1362215077.4500003</v>
      </c>
      <c r="E1034" s="1">
        <v>0</v>
      </c>
      <c r="F1034" s="1">
        <v>0</v>
      </c>
      <c r="G1034" s="2">
        <f t="shared" si="22"/>
        <v>199944762.07590002</v>
      </c>
      <c r="H1034" s="2">
        <f t="shared" si="19"/>
        <v>0.45000028610229492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1166686986</v>
      </c>
      <c r="D1035" s="1">
        <f>BILANCA!E57</f>
        <v>1322738850.9200001</v>
      </c>
      <c r="E1035" s="1">
        <v>0</v>
      </c>
      <c r="F1035" s="1">
        <v>0</v>
      </c>
      <c r="G1035" s="2">
        <f t="shared" si="22"/>
        <v>198232563.76767999</v>
      </c>
      <c r="H1035" s="2">
        <f t="shared" si="19"/>
        <v>7.9999923706054688E-2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2463118</v>
      </c>
      <c r="D1036" s="1">
        <f>BILANCA!E58</f>
        <v>13047361.199999999</v>
      </c>
      <c r="E1036" s="1">
        <v>0</v>
      </c>
      <c r="F1036" s="1">
        <v>0</v>
      </c>
      <c r="G1036" s="2">
        <f t="shared" si="22"/>
        <v>1513565.5411999999</v>
      </c>
      <c r="H1036" s="2">
        <f t="shared" si="19"/>
        <v>0.19999999925494194</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22875</v>
      </c>
      <c r="D1037" s="1">
        <f>BILANCA!E59</f>
        <v>22875</v>
      </c>
      <c r="E1037" s="1">
        <v>0</v>
      </c>
      <c r="F1037" s="1">
        <v>0</v>
      </c>
      <c r="G1037" s="2">
        <f t="shared" si="22"/>
        <v>3705.75</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9375</v>
      </c>
      <c r="D1039" s="1">
        <f>BILANCA!E61</f>
        <v>50534.38</v>
      </c>
      <c r="E1039" s="1">
        <v>0</v>
      </c>
      <c r="F1039" s="1">
        <v>0</v>
      </c>
      <c r="G1039" s="2">
        <f t="shared" si="22"/>
        <v>6184.8505599999999</v>
      </c>
      <c r="H1039" s="2">
        <f t="shared" si="19"/>
        <v>0.37999999999738066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26873022</v>
      </c>
      <c r="D1040" s="1">
        <f>BILANCA!E62</f>
        <v>26355455.949999999</v>
      </c>
      <c r="E1040" s="1">
        <v>0</v>
      </c>
      <c r="F1040" s="1">
        <v>0</v>
      </c>
      <c r="G1040" s="2">
        <f t="shared" si="22"/>
        <v>4536284.2323000003</v>
      </c>
      <c r="H1040" s="2">
        <f t="shared" si="19"/>
        <v>5.000000074505806E-2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64669</v>
      </c>
      <c r="D1041" s="1">
        <f>BILANCA!E63</f>
        <v>120057.17</v>
      </c>
      <c r="E1041" s="1">
        <v>0</v>
      </c>
      <c r="F1041" s="1">
        <v>0</v>
      </c>
      <c r="G1041" s="2">
        <f t="shared" si="22"/>
        <v>17677.433720000001</v>
      </c>
      <c r="H1041" s="2">
        <f t="shared" si="19"/>
        <v>0.16999999999825377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64669</v>
      </c>
      <c r="D1042" s="1">
        <f>BILANCA!E64</f>
        <v>120057.17</v>
      </c>
      <c r="E1042" s="1">
        <v>0</v>
      </c>
      <c r="F1042" s="1">
        <v>0</v>
      </c>
      <c r="G1042" s="2">
        <f t="shared" si="22"/>
        <v>17982.217059999999</v>
      </c>
      <c r="H1042" s="2">
        <f t="shared" si="19"/>
        <v>0.16999999999825377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501690678</v>
      </c>
      <c r="D1046" s="1">
        <f>BILANCA!E68</f>
        <v>350389261.72000009</v>
      </c>
      <c r="E1046" s="1">
        <v>0</v>
      </c>
      <c r="F1046" s="1">
        <v>0</v>
      </c>
      <c r="G1046" s="2">
        <f t="shared" si="22"/>
        <v>75755559.690720022</v>
      </c>
      <c r="H1046" s="2">
        <f t="shared" si="19"/>
        <v>0.27999991178512573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275522840</v>
      </c>
      <c r="D1047" s="1">
        <f>BILANCA!E69</f>
        <v>174566344.91000003</v>
      </c>
      <c r="E1047" s="1">
        <v>0</v>
      </c>
      <c r="F1047" s="1">
        <v>0</v>
      </c>
      <c r="G1047" s="2">
        <f t="shared" si="22"/>
        <v>39977953.908480003</v>
      </c>
      <c r="H1047" s="2">
        <f t="shared" si="19"/>
        <v>8.9999973773956299E-2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177841413</v>
      </c>
      <c r="D1048" s="1">
        <f>BILANCA!E70</f>
        <v>52585273.330000006</v>
      </c>
      <c r="E1048" s="1">
        <v>0</v>
      </c>
      <c r="F1048" s="1">
        <v>0</v>
      </c>
      <c r="G1048" s="2">
        <f t="shared" si="22"/>
        <v>18395777.377900001</v>
      </c>
      <c r="H1048" s="2">
        <f t="shared" si="19"/>
        <v>0.33000000566244125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188269</v>
      </c>
      <c r="D1049" s="1">
        <f>BILANCA!E71</f>
        <v>1097741.02</v>
      </c>
      <c r="E1049" s="1">
        <v>0</v>
      </c>
      <c r="F1049" s="1">
        <v>0</v>
      </c>
      <c r="G1049" s="2">
        <f t="shared" si="22"/>
        <v>157327.56864000001</v>
      </c>
      <c r="H1049" s="2">
        <f t="shared" si="19"/>
        <v>2.0000000018626451E-2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177653144</v>
      </c>
      <c r="D1050" s="1">
        <f>BILANCA!E72</f>
        <v>51487532.310000002</v>
      </c>
      <c r="E1050" s="1">
        <v>0</v>
      </c>
      <c r="F1050" s="1">
        <v>0</v>
      </c>
      <c r="G1050" s="2">
        <f t="shared" si="22"/>
        <v>18802089.977540001</v>
      </c>
      <c r="H1050" s="2">
        <f t="shared" si="19"/>
        <v>0.31000000238418579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97665889</v>
      </c>
      <c r="D1053" s="1">
        <f>BILANCA!E75</f>
        <v>121976378.53</v>
      </c>
      <c r="E1053" s="1">
        <v>0</v>
      </c>
      <c r="F1053" s="1">
        <v>0</v>
      </c>
      <c r="G1053" s="2">
        <f t="shared" si="22"/>
        <v>23913305.224200003</v>
      </c>
      <c r="H1053" s="2">
        <f t="shared" si="19"/>
        <v>0.4699999988079071</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15538</v>
      </c>
      <c r="D1054" s="1">
        <f>BILANCA!E76</f>
        <v>4693.05</v>
      </c>
      <c r="E1054" s="1">
        <v>0</v>
      </c>
      <c r="F1054" s="1">
        <v>0</v>
      </c>
      <c r="G1054" s="2">
        <f t="shared" si="22"/>
        <v>1769.6110999999999</v>
      </c>
      <c r="H1054" s="2">
        <f t="shared" si="19"/>
        <v>5.0000000000181899E-2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45276623</v>
      </c>
      <c r="D1056" s="1">
        <f>BILANCA!E78</f>
        <v>54813512.980000004</v>
      </c>
      <c r="E1056" s="1">
        <v>0</v>
      </c>
      <c r="F1056" s="1">
        <v>0</v>
      </c>
      <c r="G1056" s="2">
        <f t="shared" si="22"/>
        <v>11307966.37408</v>
      </c>
      <c r="H1056" s="2">
        <f t="shared" si="19"/>
        <v>1.9999995827674866E-2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564746</v>
      </c>
      <c r="D1057" s="1">
        <f>BILANCA!E79</f>
        <v>569131.47</v>
      </c>
      <c r="E1057" s="1">
        <v>0</v>
      </c>
      <c r="F1057" s="1">
        <v>0</v>
      </c>
      <c r="G1057" s="2">
        <f t="shared" si="22"/>
        <v>126022.66155999999</v>
      </c>
      <c r="H1057" s="2">
        <f t="shared" si="19"/>
        <v>0.46999999997206032</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564746</v>
      </c>
      <c r="D1058" s="1">
        <f>BILANCA!E80</f>
        <v>569131.47</v>
      </c>
      <c r="E1058" s="1">
        <v>0</v>
      </c>
      <c r="F1058" s="1">
        <v>0</v>
      </c>
      <c r="G1058" s="2">
        <f t="shared" si="22"/>
        <v>127725.67049999999</v>
      </c>
      <c r="H1058" s="2">
        <f t="shared" si="19"/>
        <v>0.46999999997206032</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972</v>
      </c>
      <c r="D1060" s="1">
        <f>BILANCA!E82</f>
        <v>972.4</v>
      </c>
      <c r="E1060" s="1">
        <v>0</v>
      </c>
      <c r="F1060" s="1">
        <v>0</v>
      </c>
      <c r="G1060" s="2">
        <f t="shared" si="22"/>
        <v>224.59359999999998</v>
      </c>
      <c r="H1060" s="2">
        <f t="shared" si="19"/>
        <v>0.39999999999997726</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5924</v>
      </c>
      <c r="D1061" s="1">
        <f>BILANCA!E83</f>
        <v>6497.85</v>
      </c>
      <c r="E1061" s="1">
        <v>0</v>
      </c>
      <c r="F1061" s="1">
        <v>0</v>
      </c>
      <c r="G1061" s="2">
        <f t="shared" si="22"/>
        <v>1475.7366000000002</v>
      </c>
      <c r="H1061" s="2">
        <f t="shared" si="19"/>
        <v>0.1499999999996362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3967812</v>
      </c>
      <c r="D1062" s="1">
        <f>BILANCA!E84</f>
        <v>5116614.4800000004</v>
      </c>
      <c r="E1062" s="1">
        <v>0</v>
      </c>
      <c r="F1062" s="1">
        <v>0</v>
      </c>
      <c r="G1062" s="2">
        <f t="shared" si="22"/>
        <v>1121882.23584</v>
      </c>
      <c r="H1062" s="2">
        <f t="shared" si="19"/>
        <v>0.48000000044703484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40737169</v>
      </c>
      <c r="D1064" s="1">
        <f>BILANCA!E86</f>
        <v>49120296.780000001</v>
      </c>
      <c r="E1064" s="1">
        <v>0</v>
      </c>
      <c r="F1064" s="1">
        <v>0</v>
      </c>
      <c r="G1064" s="2">
        <f t="shared" si="22"/>
        <v>11257198.767360002</v>
      </c>
      <c r="H1064" s="2">
        <f t="shared" si="19"/>
        <v>0.2199999988079071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214340</v>
      </c>
      <c r="D1065" s="1">
        <f>BILANCA!E87</f>
        <v>129966.32</v>
      </c>
      <c r="E1065" s="1">
        <v>0</v>
      </c>
      <c r="F1065" s="1">
        <v>0</v>
      </c>
      <c r="G1065" s="2">
        <f t="shared" si="22"/>
        <v>38890.356480000002</v>
      </c>
      <c r="H1065" s="2">
        <f t="shared" si="19"/>
        <v>0.32000000000698492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214340</v>
      </c>
      <c r="D1066" s="1">
        <f>BILANCA!E88</f>
        <v>129966.32</v>
      </c>
      <c r="E1066" s="1">
        <v>0</v>
      </c>
      <c r="F1066" s="1">
        <v>0</v>
      </c>
      <c r="G1066" s="2">
        <f t="shared" si="22"/>
        <v>39364.629120000005</v>
      </c>
      <c r="H1066" s="2">
        <f t="shared" si="19"/>
        <v>0.32000000000698492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214340</v>
      </c>
      <c r="D1067" s="1">
        <f>BILANCA!E89</f>
        <v>129966.32</v>
      </c>
      <c r="E1067" s="1">
        <v>0</v>
      </c>
      <c r="F1067" s="1">
        <v>0</v>
      </c>
      <c r="G1067" s="2">
        <f t="shared" si="22"/>
        <v>39838.901760000008</v>
      </c>
      <c r="H1067" s="2">
        <f t="shared" si="19"/>
        <v>0.32000000000698492</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32460925</v>
      </c>
      <c r="D1112" s="1">
        <f>BILANCA!E134</f>
        <v>32160925.309999999</v>
      </c>
      <c r="E1112" s="1">
        <v>0</v>
      </c>
      <c r="F1112" s="1">
        <v>0</v>
      </c>
      <c r="G1112" s="2">
        <f t="shared" si="22"/>
        <v>12484978.05498</v>
      </c>
      <c r="H1112" s="2">
        <f t="shared" si="23"/>
        <v>0.30999999865889549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32460925</v>
      </c>
      <c r="D1113" s="1">
        <f>BILANCA!E135</f>
        <v>32160925.309999999</v>
      </c>
      <c r="E1113" s="1">
        <v>0</v>
      </c>
      <c r="F1113" s="1">
        <v>0</v>
      </c>
      <c r="G1113" s="2">
        <f t="shared" si="22"/>
        <v>12581760.830600001</v>
      </c>
      <c r="H1113" s="2">
        <f t="shared" si="23"/>
        <v>0.30999999865889549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32460925</v>
      </c>
      <c r="D1119" s="1">
        <f>BILANCA!E141</f>
        <v>32160925.309999999</v>
      </c>
      <c r="E1119" s="1">
        <v>0</v>
      </c>
      <c r="F1119" s="1">
        <v>0</v>
      </c>
      <c r="G1119" s="2">
        <f t="shared" si="22"/>
        <v>13162457.484320002</v>
      </c>
      <c r="H1119" s="2">
        <f t="shared" si="23"/>
        <v>0.30999999865889549</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148215950</v>
      </c>
      <c r="D1124" s="1">
        <f>BILANCA!E146</f>
        <v>88715596.26000002</v>
      </c>
      <c r="E1124" s="1">
        <v>0</v>
      </c>
      <c r="F1124" s="1">
        <v>0</v>
      </c>
      <c r="G1124" s="2">
        <f t="shared" si="22"/>
        <v>45916247.095320001</v>
      </c>
      <c r="H1124" s="2">
        <f t="shared" si="23"/>
        <v>0.26000002026557922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41124261</v>
      </c>
      <c r="D1127" s="1">
        <f>BILANCA!E149</f>
        <v>15579789.859999999</v>
      </c>
      <c r="E1127" s="1">
        <v>0</v>
      </c>
      <c r="F1127" s="1">
        <v>0</v>
      </c>
      <c r="G1127" s="2">
        <f t="shared" si="22"/>
        <v>10408873.063680001</v>
      </c>
      <c r="H1127" s="2">
        <f t="shared" si="23"/>
        <v>0.14000000059604645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41124261</v>
      </c>
      <c r="D1131" s="1">
        <f>BILANCA!E153</f>
        <v>15579789.859999999</v>
      </c>
      <c r="E1131" s="1">
        <v>0</v>
      </c>
      <c r="F1131" s="1">
        <v>0</v>
      </c>
      <c r="G1131" s="2">
        <f t="shared" si="22"/>
        <v>10698008.42656</v>
      </c>
      <c r="H1131" s="2">
        <f t="shared" si="23"/>
        <v>0.14000000059604645</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10876493</v>
      </c>
      <c r="D1136" s="1">
        <f>BILANCA!E158</f>
        <v>11924945.859999999</v>
      </c>
      <c r="E1136" s="1">
        <v>0</v>
      </c>
      <c r="F1136" s="1">
        <v>0</v>
      </c>
      <c r="G1136" s="2">
        <f t="shared" si="22"/>
        <v>5313136.8621599991</v>
      </c>
      <c r="H1136" s="2">
        <f t="shared" si="23"/>
        <v>0.14000000059604645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234053678</v>
      </c>
      <c r="D1137" s="1">
        <f>BILANCA!E159</f>
        <v>176020817.56999999</v>
      </c>
      <c r="E1137" s="1">
        <v>0</v>
      </c>
      <c r="F1137" s="1">
        <v>0</v>
      </c>
      <c r="G1137" s="2">
        <f t="shared" si="22"/>
        <v>90258678.223560005</v>
      </c>
      <c r="H1137" s="2">
        <f t="shared" si="23"/>
        <v>0.43000000715255737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137838482</v>
      </c>
      <c r="D1141" s="1">
        <f>BILANCA!E163</f>
        <v>114809957.03</v>
      </c>
      <c r="E1141" s="1">
        <v>0</v>
      </c>
      <c r="F1141" s="1">
        <v>0</v>
      </c>
      <c r="G1141" s="2">
        <f t="shared" si="22"/>
        <v>58058426.577480003</v>
      </c>
      <c r="H1141" s="2">
        <f t="shared" si="23"/>
        <v>3.0000001192092896E-2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2915.94</v>
      </c>
      <c r="E1148" s="1">
        <v>0</v>
      </c>
      <c r="F1148" s="1">
        <v>0</v>
      </c>
      <c r="G1148" s="2">
        <f t="shared" si="22"/>
        <v>962.26020000000005</v>
      </c>
      <c r="H1148" s="2">
        <f t="shared" si="23"/>
        <v>5.999999999994543E-2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2915.94</v>
      </c>
      <c r="E1149" s="1">
        <v>0</v>
      </c>
      <c r="F1149" s="1">
        <v>0</v>
      </c>
      <c r="G1149" s="2">
        <f t="shared" si="22"/>
        <v>968.09208000000012</v>
      </c>
      <c r="H1149" s="2">
        <f t="shared" si="23"/>
        <v>5.999999999994543E-2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11145232156</v>
      </c>
      <c r="D1152" s="1">
        <f>BILANCA!E175</f>
        <v>11337509112.049995</v>
      </c>
      <c r="E1152" s="1">
        <v>0</v>
      </c>
      <c r="F1152" s="1">
        <v>0</v>
      </c>
      <c r="G1152" s="2">
        <f t="shared" si="22"/>
        <v>5715622314.2368984</v>
      </c>
      <c r="H1152" s="2">
        <f t="shared" si="23"/>
        <v>4.999542236328125E-2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2178956630</v>
      </c>
      <c r="D1153" s="1">
        <f>BILANCA!E176</f>
        <v>2187046532.2600002</v>
      </c>
      <c r="E1153" s="1">
        <v>0</v>
      </c>
      <c r="F1153" s="1">
        <v>0</v>
      </c>
      <c r="G1153" s="2">
        <f t="shared" si="22"/>
        <v>1114018448.0684001</v>
      </c>
      <c r="H1153" s="2">
        <f t="shared" si="23"/>
        <v>0.26000022888183594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200909427</v>
      </c>
      <c r="D1154" s="1">
        <f>BILANCA!E177</f>
        <v>147259706.29000002</v>
      </c>
      <c r="E1154" s="1">
        <v>0</v>
      </c>
      <c r="F1154" s="1">
        <v>0</v>
      </c>
      <c r="G1154" s="2">
        <f t="shared" si="22"/>
        <v>84718331.568180025</v>
      </c>
      <c r="H1154" s="2">
        <f t="shared" si="23"/>
        <v>0.29000002145767212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17267841</v>
      </c>
      <c r="D1155" s="1">
        <f>BILANCA!E178</f>
        <v>17827073.420000002</v>
      </c>
      <c r="E1155" s="1">
        <v>0</v>
      </c>
      <c r="F1155" s="1">
        <v>0</v>
      </c>
      <c r="G1155" s="2">
        <f t="shared" si="22"/>
        <v>9102581.9084799998</v>
      </c>
      <c r="H1155" s="2">
        <f t="shared" si="23"/>
        <v>0.42000000178813934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117506410</v>
      </c>
      <c r="D1156" s="1">
        <f>BILANCA!E179</f>
        <v>61147599.100000001</v>
      </c>
      <c r="E1156" s="1">
        <v>0</v>
      </c>
      <c r="F1156" s="1">
        <v>0</v>
      </c>
      <c r="G1156" s="2">
        <f t="shared" si="22"/>
        <v>41485678.218599997</v>
      </c>
      <c r="H1156" s="2">
        <f t="shared" si="23"/>
        <v>0.10000000149011612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28803</v>
      </c>
      <c r="D1157" s="1">
        <f>BILANCA!E180</f>
        <v>26584.31</v>
      </c>
      <c r="E1157" s="1">
        <v>0</v>
      </c>
      <c r="F1157" s="1">
        <v>0</v>
      </c>
      <c r="G1157" s="2">
        <f t="shared" si="22"/>
        <v>14263.061879999999</v>
      </c>
      <c r="H1157" s="2">
        <f t="shared" si="23"/>
        <v>0.31000000000130967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28803</v>
      </c>
      <c r="D1160" s="1">
        <f>BILANCA!E183</f>
        <v>26584.31</v>
      </c>
      <c r="E1160" s="1">
        <v>0</v>
      </c>
      <c r="F1160" s="1">
        <v>0</v>
      </c>
      <c r="G1160" s="2">
        <f t="shared" si="22"/>
        <v>14508.97674</v>
      </c>
      <c r="H1160" s="2">
        <f t="shared" si="23"/>
        <v>0.31000000000130967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132116.66</v>
      </c>
      <c r="E1161" s="1">
        <v>0</v>
      </c>
      <c r="F1161" s="1">
        <v>0</v>
      </c>
      <c r="G1161" s="2">
        <f t="shared" si="22"/>
        <v>47033.530959999996</v>
      </c>
      <c r="H1161" s="2">
        <f t="shared" si="23"/>
        <v>0.33999999999650754</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25338246</v>
      </c>
      <c r="D1164" s="1">
        <f>BILANCA!E187</f>
        <v>20781366.829999998</v>
      </c>
      <c r="E1164" s="1">
        <v>0</v>
      </c>
      <c r="F1164" s="1">
        <v>0</v>
      </c>
      <c r="G1164" s="2">
        <f t="shared" si="22"/>
        <v>12109077.318459999</v>
      </c>
      <c r="H1164" s="2">
        <f t="shared" si="23"/>
        <v>0.17000000178813934</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40768127</v>
      </c>
      <c r="D1165" s="1">
        <f>BILANCA!E188</f>
        <v>47344965.969999999</v>
      </c>
      <c r="E1165" s="1">
        <v>0</v>
      </c>
      <c r="F1165" s="1">
        <v>0</v>
      </c>
      <c r="G1165" s="2">
        <f t="shared" si="22"/>
        <v>24653366.727079999</v>
      </c>
      <c r="H1165" s="2">
        <f t="shared" si="23"/>
        <v>3.0000001192092896E-2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42967992</v>
      </c>
      <c r="D1166" s="1">
        <f>BILANCA!E189</f>
        <v>31197929.100000001</v>
      </c>
      <c r="E1166" s="1">
        <v>0</v>
      </c>
      <c r="F1166" s="1">
        <v>0</v>
      </c>
      <c r="G1166" s="2">
        <f t="shared" si="22"/>
        <v>19281584.586599998</v>
      </c>
      <c r="H1166" s="2">
        <f t="shared" si="23"/>
        <v>0.10000000149011612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1935079211</v>
      </c>
      <c r="D1183" s="1">
        <f>BILANCA!E206</f>
        <v>2004471030.6800001</v>
      </c>
      <c r="E1183" s="1">
        <v>0</v>
      </c>
      <c r="F1183" s="1">
        <v>0</v>
      </c>
      <c r="G1183" s="2">
        <f t="shared" si="22"/>
        <v>1188804254.4720001</v>
      </c>
      <c r="H1183" s="2">
        <f t="shared" si="23"/>
        <v>0.31999993324279785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1935079211</v>
      </c>
      <c r="D1184" s="1">
        <f>BILANCA!E207</f>
        <v>2004471030.6800001</v>
      </c>
      <c r="E1184" s="1">
        <v>0</v>
      </c>
      <c r="F1184" s="1">
        <v>0</v>
      </c>
      <c r="G1184" s="2">
        <f t="shared" si="22"/>
        <v>1194748275.74436</v>
      </c>
      <c r="H1184" s="2">
        <f t="shared" si="23"/>
        <v>0.31999993324279785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179999776</v>
      </c>
      <c r="D1185" s="1">
        <f>BILANCA!E208</f>
        <v>155999805.66</v>
      </c>
      <c r="E1185" s="1">
        <v>0</v>
      </c>
      <c r="F1185" s="1">
        <v>0</v>
      </c>
      <c r="G1185" s="2">
        <f t="shared" si="22"/>
        <v>99383876.23864001</v>
      </c>
      <c r="H1185" s="2">
        <f t="shared" si="23"/>
        <v>0.34000000357627869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1024469279</v>
      </c>
      <c r="D1189" s="1">
        <f>BILANCA!E212</f>
        <v>1368469861.79</v>
      </c>
      <c r="E1189" s="1">
        <v>0</v>
      </c>
      <c r="F1189" s="1">
        <v>0</v>
      </c>
      <c r="G1189" s="2">
        <f t="shared" si="22"/>
        <v>774850254.53147995</v>
      </c>
      <c r="H1189" s="2">
        <f t="shared" si="23"/>
        <v>0.21000003814697266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730610156</v>
      </c>
      <c r="D1194" s="1">
        <f>BILANCA!E217</f>
        <v>480001363.23000002</v>
      </c>
      <c r="E1194" s="1">
        <v>0</v>
      </c>
      <c r="F1194" s="1">
        <v>0</v>
      </c>
      <c r="G1194" s="2">
        <f t="shared" si="22"/>
        <v>356719318.19906002</v>
      </c>
      <c r="H1194" s="2">
        <f t="shared" si="23"/>
        <v>0.23000001907348633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4117866.19</v>
      </c>
      <c r="E1211" s="1">
        <v>0</v>
      </c>
      <c r="F1211" s="1">
        <v>0</v>
      </c>
      <c r="G1211" s="2">
        <f t="shared" si="22"/>
        <v>1877746.9826400001</v>
      </c>
      <c r="H1211" s="2">
        <f t="shared" si="23"/>
        <v>0.18999999994412065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4117866.19</v>
      </c>
      <c r="E1212" s="1">
        <v>0</v>
      </c>
      <c r="F1212" s="1">
        <v>0</v>
      </c>
      <c r="G1212" s="2">
        <f t="shared" si="22"/>
        <v>1885982.71502</v>
      </c>
      <c r="H1212" s="2">
        <f t="shared" si="23"/>
        <v>0.18999999994412065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8966275526</v>
      </c>
      <c r="D1214" s="1">
        <f>BILANCA!E237</f>
        <v>9150462579.7899952</v>
      </c>
      <c r="E1214" s="1">
        <v>0</v>
      </c>
      <c r="F1214" s="1">
        <v>0</v>
      </c>
      <c r="G1214" s="2">
        <f t="shared" si="22"/>
        <v>6298723358.3689785</v>
      </c>
      <c r="H1214" s="2">
        <f t="shared" si="23"/>
        <v>0.21000480651855469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8774051082</v>
      </c>
      <c r="D1215" s="1">
        <f>BILANCA!E238</f>
        <v>9022220003.5699959</v>
      </c>
      <c r="E1215" s="1">
        <v>0</v>
      </c>
      <c r="F1215" s="1">
        <v>0</v>
      </c>
      <c r="G1215" s="2">
        <f t="shared" si="22"/>
        <v>6221889932.680479</v>
      </c>
      <c r="H1215" s="2">
        <f t="shared" si="23"/>
        <v>0.43000411987304688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10762358724</v>
      </c>
      <c r="D1216" s="1">
        <f>BILANCA!E239</f>
        <v>11075255869.609997</v>
      </c>
      <c r="E1216" s="1">
        <v>0</v>
      </c>
      <c r="F1216" s="1">
        <v>0</v>
      </c>
      <c r="G1216" s="2">
        <f t="shared" si="22"/>
        <v>7668698817.9302578</v>
      </c>
      <c r="H1216" s="2">
        <f t="shared" si="23"/>
        <v>0.39000320434570313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10762358724</v>
      </c>
      <c r="D1218" s="1">
        <f>BILANCA!E241</f>
        <v>11075255869.609997</v>
      </c>
      <c r="E1218" s="1">
        <v>0</v>
      </c>
      <c r="F1218" s="1">
        <v>0</v>
      </c>
      <c r="G1218" s="2">
        <f t="shared" si="22"/>
        <v>7734524558.856699</v>
      </c>
      <c r="H1218" s="2">
        <f t="shared" si="23"/>
        <v>0.39000320434570313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1988307642</v>
      </c>
      <c r="D1219" s="1">
        <f>BILANCA!E242</f>
        <v>2053035866.04</v>
      </c>
      <c r="E1219" s="1">
        <v>0</v>
      </c>
      <c r="F1219" s="1">
        <v>0</v>
      </c>
      <c r="G1219" s="2">
        <f t="shared" si="22"/>
        <v>1438273532.2828798</v>
      </c>
      <c r="H1219" s="2">
        <f t="shared" si="23"/>
        <v>3.9999961853027344E-2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1988307642</v>
      </c>
      <c r="D1221" s="1">
        <f>BILANCA!E244</f>
        <v>2053035866.04</v>
      </c>
      <c r="E1221" s="1">
        <v>0</v>
      </c>
      <c r="F1221" s="1">
        <v>0</v>
      </c>
      <c r="G1221" s="2">
        <f t="shared" si="22"/>
        <v>1450462291.03104</v>
      </c>
      <c r="H1221" s="2">
        <f t="shared" si="23"/>
        <v>3.9999961853027344E-2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81366631</v>
      </c>
      <c r="D1222" s="1">
        <f>BILANCA!E245</f>
        <v>55869878.890000001</v>
      </c>
      <c r="E1222" s="1">
        <v>0</v>
      </c>
      <c r="F1222" s="1">
        <v>0</v>
      </c>
      <c r="G1222" s="2">
        <f t="shared" si="22"/>
        <v>46152426.918420002</v>
      </c>
      <c r="H1222" s="2">
        <f t="shared" si="23"/>
        <v>0.10999999940395355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81366631</v>
      </c>
      <c r="D1223" s="1">
        <f>BILANCA!E246</f>
        <v>55869878.890000001</v>
      </c>
      <c r="E1223" s="1">
        <v>0</v>
      </c>
      <c r="F1223" s="1">
        <v>0</v>
      </c>
      <c r="G1223" s="2">
        <f t="shared" si="22"/>
        <v>46345533.3072</v>
      </c>
      <c r="H1223" s="2">
        <f t="shared" si="23"/>
        <v>0.10999999940395355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67634148</v>
      </c>
      <c r="D1224" s="1">
        <f>BILANCA!E247</f>
        <v>55869878.890000001</v>
      </c>
      <c r="E1224" s="1">
        <v>0</v>
      </c>
      <c r="F1224" s="1">
        <v>0</v>
      </c>
      <c r="G1224" s="2">
        <f t="shared" si="22"/>
        <v>43229111.29298</v>
      </c>
      <c r="H1224" s="2">
        <f t="shared" si="23"/>
        <v>0.10999999940395355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13732483</v>
      </c>
      <c r="D1226" s="1">
        <f>BILANCA!E249</f>
        <v>0</v>
      </c>
      <c r="E1226" s="1">
        <v>0</v>
      </c>
      <c r="F1226" s="1">
        <v>0</v>
      </c>
      <c r="G1226" s="2">
        <f t="shared" si="22"/>
        <v>3336993.3689999999</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629667</v>
      </c>
      <c r="D1231" s="1">
        <f>BILANCA!E254</f>
        <v>1178427.54</v>
      </c>
      <c r="E1231" s="1">
        <v>0</v>
      </c>
      <c r="F1231" s="1">
        <v>0</v>
      </c>
      <c r="G1231" s="2">
        <f>B1231/1000*C1231+B1231/500*D1231</f>
        <v>740657.47583999997</v>
      </c>
      <c r="H1231" s="2">
        <f>ABS(C1231-ROUND(C1231,0))+ABS(D1231-ROUND(D1231,0))</f>
        <v>0.4599999999627471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111487480</v>
      </c>
      <c r="D1232" s="1">
        <f>BILANCA!E255</f>
        <v>73551124.870000005</v>
      </c>
      <c r="E1232" s="1">
        <v>0</v>
      </c>
      <c r="F1232" s="1">
        <v>0</v>
      </c>
      <c r="G1232" s="2">
        <f t="shared" si="22"/>
        <v>64388842.705260009</v>
      </c>
      <c r="H1232" s="2">
        <f t="shared" si="23"/>
        <v>0.12999999523162842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5503604295</v>
      </c>
      <c r="D1236" s="1">
        <f>BILANCA!E259</f>
        <v>5183677448.8000002</v>
      </c>
      <c r="E1236" s="1">
        <v>0</v>
      </c>
      <c r="F1236" s="1">
        <v>0</v>
      </c>
      <c r="G1236" s="2">
        <f t="shared" si="22"/>
        <v>4015352675.7278004</v>
      </c>
      <c r="H1236" s="2">
        <f t="shared" si="23"/>
        <v>0.19999980926513672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5503604295</v>
      </c>
      <c r="D1237" s="1">
        <f>BILANCA!E260</f>
        <v>5183677448.8000002</v>
      </c>
      <c r="E1237" s="1">
        <v>0</v>
      </c>
      <c r="F1237" s="1">
        <v>0</v>
      </c>
      <c r="G1237" s="2">
        <f t="shared" si="22"/>
        <v>4031223634.9204006</v>
      </c>
      <c r="H1237" s="2">
        <f t="shared" si="23"/>
        <v>0.19999980926513672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214340</v>
      </c>
      <c r="D1239" s="1">
        <f>BILANCA!E263</f>
        <v>129966.32</v>
      </c>
      <c r="E1239" s="1">
        <v>0</v>
      </c>
      <c r="F1239" s="1">
        <v>0</v>
      </c>
      <c r="G1239" s="2">
        <f t="shared" si="22"/>
        <v>121413.79584000001</v>
      </c>
      <c r="H1239" s="2">
        <f t="shared" si="23"/>
        <v>0.32000000000698492</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213435958</v>
      </c>
      <c r="D1240" s="1">
        <f>BILANCA!E264</f>
        <v>173753975.05000001</v>
      </c>
      <c r="E1240" s="1">
        <v>0</v>
      </c>
      <c r="F1240" s="1">
        <v>0</v>
      </c>
      <c r="G1240" s="2">
        <f t="shared" si="22"/>
        <v>144162584.38170001</v>
      </c>
      <c r="H1240" s="2">
        <f t="shared" si="23"/>
        <v>5.0000011920928955E-2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72618474</v>
      </c>
      <c r="D1241" s="1">
        <f>BILANCA!E265</f>
        <v>29771578.239999998</v>
      </c>
      <c r="E1241" s="1">
        <v>0</v>
      </c>
      <c r="F1241" s="1">
        <v>0</v>
      </c>
      <c r="G1241" s="2">
        <f t="shared" si="22"/>
        <v>34097700.663839996</v>
      </c>
      <c r="H1241" s="2">
        <f t="shared" si="23"/>
        <v>0.23999999836087227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410572</v>
      </c>
      <c r="D1244" s="1">
        <f>BILANCA!E268</f>
        <v>394067.27999999997</v>
      </c>
      <c r="E1244" s="1">
        <v>0</v>
      </c>
      <c r="F1244" s="1">
        <v>0</v>
      </c>
      <c r="G1244" s="2">
        <f t="shared" si="24"/>
        <v>312862.41216000001</v>
      </c>
      <c r="H1244" s="2">
        <f t="shared" si="23"/>
        <v>0.27999999996973202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17142029</v>
      </c>
      <c r="D1245" s="1">
        <f>BILANCA!E269</f>
        <v>18944595.07</v>
      </c>
      <c r="E1245" s="1">
        <v>0</v>
      </c>
      <c r="F1245" s="1">
        <v>0</v>
      </c>
      <c r="G1245" s="2">
        <f t="shared" si="24"/>
        <v>14418179.41468</v>
      </c>
      <c r="H1245" s="2">
        <f t="shared" si="23"/>
        <v>7.0000000298023224E-2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23184568</v>
      </c>
      <c r="D1246" s="1">
        <f>BILANCA!E270</f>
        <v>29781634.43</v>
      </c>
      <c r="E1246" s="1">
        <v>0</v>
      </c>
      <c r="F1246" s="1">
        <v>0</v>
      </c>
      <c r="G1246" s="2">
        <f t="shared" si="24"/>
        <v>21762681.094180003</v>
      </c>
      <c r="H1246" s="2">
        <f t="shared" si="23"/>
        <v>0.42999999970197678</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200909427</v>
      </c>
      <c r="D1264" s="1">
        <f>BILANCA!E288</f>
        <v>147259706.29000002</v>
      </c>
      <c r="E1264" s="1">
        <v>0</v>
      </c>
      <c r="F1264" s="1">
        <v>0</v>
      </c>
      <c r="G1264" s="2">
        <f t="shared" si="24"/>
        <v>139215503.92198002</v>
      </c>
      <c r="H1264" s="2">
        <f t="shared" si="23"/>
        <v>0.29000002145767212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42967992</v>
      </c>
      <c r="D1266" s="1">
        <f>BILANCA!E290</f>
        <v>31197929.100000001</v>
      </c>
      <c r="E1266" s="1">
        <v>0</v>
      </c>
      <c r="F1266" s="1">
        <v>0</v>
      </c>
      <c r="G1266" s="2">
        <f t="shared" si="24"/>
        <v>29817969.606600001</v>
      </c>
      <c r="H1266" s="2">
        <f t="shared" si="23"/>
        <v>0.10000000149011612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1935079211</v>
      </c>
      <c r="D1270" s="1">
        <f>BILANCA!E294</f>
        <v>2004471030.6800001</v>
      </c>
      <c r="E1270" s="1">
        <v>0</v>
      </c>
      <c r="F1270" s="1">
        <v>0</v>
      </c>
      <c r="G1270" s="2">
        <f t="shared" si="24"/>
        <v>1705934105.1673198</v>
      </c>
      <c r="H1270" s="2">
        <f t="shared" si="23"/>
        <v>0.31999993324279785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8015552</v>
      </c>
      <c r="D1271" s="1">
        <f>BILANCA!E295</f>
        <v>6478248.8399999999</v>
      </c>
      <c r="E1271" s="1">
        <v>0</v>
      </c>
      <c r="F1271" s="1">
        <v>0</v>
      </c>
      <c r="G1271" s="2">
        <f t="shared" si="24"/>
        <v>6039950.307839999</v>
      </c>
      <c r="H1271" s="2">
        <f t="shared" si="23"/>
        <v>0.16000000014901161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2916557</v>
      </c>
      <c r="D1272" s="1">
        <f>BILANCA!E296</f>
        <v>3666399.38</v>
      </c>
      <c r="E1272" s="1">
        <v>0</v>
      </c>
      <c r="F1272" s="1">
        <v>0</v>
      </c>
      <c r="G1272" s="2">
        <f t="shared" si="24"/>
        <v>2962063.8146399995</v>
      </c>
      <c r="H1272" s="2">
        <f t="shared" si="23"/>
        <v>0.37999999988824129</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23971108</v>
      </c>
      <c r="D1274" s="1">
        <f>BILANCA!E298</f>
        <v>30661574.940000001</v>
      </c>
      <c r="E1274" s="1">
        <v>0</v>
      </c>
      <c r="F1274" s="1">
        <v>0</v>
      </c>
      <c r="G1274" s="2">
        <f t="shared" si="24"/>
        <v>24820629.043079998</v>
      </c>
      <c r="H1274" s="2">
        <f t="shared" si="23"/>
        <v>5.9999998658895493E-2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21799</v>
      </c>
      <c r="D1275" s="1">
        <f>BILANCA!E299</f>
        <v>21798.57</v>
      </c>
      <c r="E1275" s="1">
        <v>0</v>
      </c>
      <c r="F1275" s="1">
        <v>0</v>
      </c>
      <c r="G1275" s="2">
        <f t="shared" si="24"/>
        <v>19095.672879999998</v>
      </c>
      <c r="H1275" s="2">
        <f t="shared" si="23"/>
        <v>0.43000000000029104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121</v>
      </c>
      <c r="D1277" s="1">
        <f>BILANCA!E301</f>
        <v>120.54</v>
      </c>
      <c r="E1277" s="1">
        <v>0</v>
      </c>
      <c r="F1277" s="1">
        <v>0</v>
      </c>
      <c r="G1277" s="2">
        <f t="shared" si="24"/>
        <v>106.45152</v>
      </c>
      <c r="H1277" s="2">
        <f t="shared" si="23"/>
        <v>0.45999999999999375</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1073453281</v>
      </c>
      <c r="D1299" s="6">
        <f>'RAS-funkcijski'!E5</f>
        <v>1188944331.3399999</v>
      </c>
      <c r="E1299" s="6">
        <v>0</v>
      </c>
      <c r="F1299" s="6">
        <v>0</v>
      </c>
      <c r="G1299" s="7">
        <f t="shared" si="24"/>
        <v>3451341.94368</v>
      </c>
      <c r="H1299" s="7">
        <f t="shared" si="23"/>
        <v>0.33999991416931152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1041834074</v>
      </c>
      <c r="D1312" s="1">
        <f>'RAS-funkcijski'!E18</f>
        <v>1164627888</v>
      </c>
      <c r="E1312" s="1">
        <v>0</v>
      </c>
      <c r="F1312" s="1">
        <v>0</v>
      </c>
      <c r="G1312" s="2">
        <f t="shared" si="24"/>
        <v>47195257.899999999</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31619207</v>
      </c>
      <c r="D1313" s="1">
        <f>'RAS-funkcijski'!E19</f>
        <v>24316443.340000004</v>
      </c>
      <c r="E1313" s="1">
        <v>0</v>
      </c>
      <c r="F1313" s="1">
        <v>0</v>
      </c>
      <c r="G1313" s="2">
        <f t="shared" si="24"/>
        <v>1203781.4051999999</v>
      </c>
      <c r="H1313" s="2">
        <f t="shared" si="23"/>
        <v>0.34000000357627869</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253334868</v>
      </c>
      <c r="D1329" s="1">
        <f>'RAS-funkcijski'!E35</f>
        <v>269548843.63</v>
      </c>
      <c r="E1329" s="1">
        <v>0</v>
      </c>
      <c r="F1329" s="1">
        <v>0</v>
      </c>
      <c r="G1329" s="2">
        <f t="shared" si="24"/>
        <v>24565409.213059999</v>
      </c>
      <c r="H1329" s="2">
        <f t="shared" si="23"/>
        <v>0.37000000476837158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253334868</v>
      </c>
      <c r="D1330" s="1">
        <f>'RAS-funkcijski'!E36</f>
        <v>269548843.63</v>
      </c>
      <c r="E1330" s="1">
        <v>0</v>
      </c>
      <c r="F1330" s="1">
        <v>0</v>
      </c>
      <c r="G1330" s="2">
        <f t="shared" si="24"/>
        <v>25357841.768320002</v>
      </c>
      <c r="H1330" s="2">
        <f t="shared" si="23"/>
        <v>0.37000000476837158</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253334868</v>
      </c>
      <c r="D1331" s="1">
        <f>'RAS-funkcijski'!E37</f>
        <v>269548843.63</v>
      </c>
      <c r="E1331" s="1">
        <v>0</v>
      </c>
      <c r="F1331" s="1">
        <v>0</v>
      </c>
      <c r="G1331" s="2">
        <f t="shared" si="24"/>
        <v>26150274.323580001</v>
      </c>
      <c r="H1331" s="2">
        <f t="shared" si="23"/>
        <v>0.37000000476837158</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3552187413</v>
      </c>
      <c r="D1369" s="1">
        <f>'RAS-funkcijski'!E75</f>
        <v>3924887379.6900005</v>
      </c>
      <c r="E1369" s="1">
        <v>0</v>
      </c>
      <c r="F1369" s="1">
        <v>0</v>
      </c>
      <c r="G1369" s="2">
        <f t="shared" si="24"/>
        <v>809539314.23897994</v>
      </c>
      <c r="H1369" s="2">
        <f t="shared" si="27"/>
        <v>0.30999946594238281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3552187413</v>
      </c>
      <c r="D1375" s="1">
        <f>'RAS-funkcijski'!E81</f>
        <v>3924887379.6900005</v>
      </c>
      <c r="E1375" s="1">
        <v>0</v>
      </c>
      <c r="F1375" s="1">
        <v>0</v>
      </c>
      <c r="G1375" s="2">
        <f t="shared" si="24"/>
        <v>877951087.27326012</v>
      </c>
      <c r="H1375" s="2">
        <f t="shared" si="27"/>
        <v>0.30999946594238281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279113583</v>
      </c>
      <c r="D1376" s="1">
        <f>'RAS-funkcijski'!E82</f>
        <v>281905619</v>
      </c>
      <c r="E1376" s="1">
        <v>0</v>
      </c>
      <c r="F1376" s="1">
        <v>0</v>
      </c>
      <c r="G1376" s="2">
        <f t="shared" si="24"/>
        <v>65748136.038000003</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279113583</v>
      </c>
      <c r="D1379" s="1">
        <f>'RAS-funkcijski'!E85</f>
        <v>281905619</v>
      </c>
      <c r="E1379" s="1">
        <v>0</v>
      </c>
      <c r="F1379" s="1">
        <v>0</v>
      </c>
      <c r="G1379" s="2">
        <f t="shared" si="24"/>
        <v>68276910.501000002</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5158089145</v>
      </c>
      <c r="D1435" s="13">
        <f>'RAS-funkcijski'!E141</f>
        <v>5665286173.6599998</v>
      </c>
      <c r="E1435" s="13">
        <v>0</v>
      </c>
      <c r="F1435" s="13">
        <v>0</v>
      </c>
      <c r="G1435" s="14">
        <f t="shared" si="24"/>
        <v>2258946624.4478397</v>
      </c>
      <c r="H1435" s="14">
        <f t="shared" si="27"/>
        <v>0.34000015258789063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36329660.990000002</v>
      </c>
      <c r="E1436" s="6">
        <v>0</v>
      </c>
      <c r="F1436" s="6">
        <v>0</v>
      </c>
      <c r="G1436" s="7">
        <f t="shared" si="24"/>
        <v>72659.321980000008</v>
      </c>
      <c r="H1436" s="7">
        <f t="shared" si="27"/>
        <v>9.9999979138374329E-3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36329660.990000002</v>
      </c>
      <c r="E1453" s="1">
        <v>0</v>
      </c>
      <c r="F1453" s="1">
        <v>0</v>
      </c>
      <c r="G1453" s="2">
        <f t="shared" si="24"/>
        <v>1307867.7956399999</v>
      </c>
      <c r="H1453" s="2">
        <f t="shared" si="27"/>
        <v>9.9999979138374329E-3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36329660.990000002</v>
      </c>
      <c r="E1454" s="1">
        <v>0</v>
      </c>
      <c r="F1454" s="1">
        <v>0</v>
      </c>
      <c r="G1454" s="2">
        <f t="shared" si="24"/>
        <v>1380527.1176200002</v>
      </c>
      <c r="H1454" s="2">
        <f t="shared" si="27"/>
        <v>9.9999979138374329E-3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36329660.990000002</v>
      </c>
      <c r="E1456" s="1">
        <v>0</v>
      </c>
      <c r="F1456" s="1">
        <v>0</v>
      </c>
      <c r="G1456" s="2">
        <f t="shared" si="24"/>
        <v>1525845.7615800002</v>
      </c>
      <c r="H1456" s="2">
        <f t="shared" si="27"/>
        <v>9.9999979138374329E-3</v>
      </c>
      <c r="I1456" s="10">
        <f t="shared" si="30"/>
        <v>15258.454432637691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2178956630</v>
      </c>
      <c r="D1480" s="6"/>
      <c r="E1480" s="6">
        <v>0</v>
      </c>
      <c r="F1480" s="6">
        <v>0</v>
      </c>
      <c r="G1480" s="7">
        <f t="shared" ref="G1480:G1580" si="34">B1480/1000*C1480</f>
        <v>2178956.63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6133587518.7799997</v>
      </c>
      <c r="D1481" s="1">
        <v>0</v>
      </c>
      <c r="E1481" s="1">
        <v>0</v>
      </c>
      <c r="F1481" s="1">
        <v>0</v>
      </c>
      <c r="G1481" s="2">
        <f t="shared" si="34"/>
        <v>12267175.037559999</v>
      </c>
      <c r="H1481" s="2">
        <f t="shared" si="35"/>
        <v>0.22000026702880859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5336024795.79</v>
      </c>
      <c r="D1483" s="1">
        <v>0</v>
      </c>
      <c r="E1483" s="1">
        <v>0</v>
      </c>
      <c r="F1483" s="1">
        <v>0</v>
      </c>
      <c r="G1483" s="2">
        <f t="shared" si="34"/>
        <v>21344099.18316</v>
      </c>
      <c r="H1483" s="2">
        <f t="shared" si="35"/>
        <v>0.21000003814697266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207096450.63999999</v>
      </c>
      <c r="D1484" s="1">
        <v>0</v>
      </c>
      <c r="E1484" s="1">
        <v>0</v>
      </c>
      <c r="F1484" s="1">
        <v>0</v>
      </c>
      <c r="G1484" s="2">
        <f t="shared" si="34"/>
        <v>1035482.2531999999</v>
      </c>
      <c r="H1484" s="2">
        <f t="shared" si="35"/>
        <v>0.36000001430511475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1199735489.2900004</v>
      </c>
      <c r="D1485" s="1">
        <v>0</v>
      </c>
      <c r="E1485" s="1">
        <v>0</v>
      </c>
      <c r="F1485" s="1">
        <v>0</v>
      </c>
      <c r="G1485" s="2">
        <f t="shared" si="34"/>
        <v>7198412.9357400024</v>
      </c>
      <c r="H1485" s="2">
        <f t="shared" si="35"/>
        <v>0.29000043869018555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25058085.830000002</v>
      </c>
      <c r="D1486" s="1">
        <v>0</v>
      </c>
      <c r="E1486" s="1">
        <v>0</v>
      </c>
      <c r="F1486" s="1">
        <v>0</v>
      </c>
      <c r="G1486" s="2">
        <f t="shared" si="34"/>
        <v>175406.60081</v>
      </c>
      <c r="H1486" s="2">
        <f t="shared" si="35"/>
        <v>0.16999999806284904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1134346.06</v>
      </c>
      <c r="D1487" s="1">
        <v>0</v>
      </c>
      <c r="E1487" s="1">
        <v>0</v>
      </c>
      <c r="F1487" s="1">
        <v>0</v>
      </c>
      <c r="G1487" s="2">
        <f t="shared" si="34"/>
        <v>9074.7684800000006</v>
      </c>
      <c r="H1487" s="2">
        <f t="shared" si="35"/>
        <v>6.0000000055879354E-2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3744670617.2700005</v>
      </c>
      <c r="D1490" s="1">
        <v>0</v>
      </c>
      <c r="E1490" s="1">
        <v>0</v>
      </c>
      <c r="F1490" s="1">
        <v>0</v>
      </c>
      <c r="G1490" s="2">
        <f t="shared" si="34"/>
        <v>41191376.789970003</v>
      </c>
      <c r="H1490" s="2">
        <f t="shared" si="35"/>
        <v>0.27000045776367188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158329806.69999996</v>
      </c>
      <c r="D1491" s="1">
        <v>0</v>
      </c>
      <c r="E1491" s="1">
        <v>0</v>
      </c>
      <c r="F1491" s="1">
        <v>0</v>
      </c>
      <c r="G1491" s="2">
        <f t="shared" si="34"/>
        <v>1899957.6803999995</v>
      </c>
      <c r="H1491" s="2">
        <f t="shared" si="35"/>
        <v>0.30000004172325134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348185089.06999993</v>
      </c>
      <c r="D1492" s="1">
        <v>0</v>
      </c>
      <c r="E1492" s="1">
        <v>0</v>
      </c>
      <c r="F1492" s="1">
        <v>0</v>
      </c>
      <c r="G1492" s="2">
        <f t="shared" si="34"/>
        <v>4526406.1579099987</v>
      </c>
      <c r="H1492" s="2">
        <f t="shared" si="35"/>
        <v>6.9999933242797852E-2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449377633.92000002</v>
      </c>
      <c r="D1493" s="1">
        <v>0</v>
      </c>
      <c r="E1493" s="1">
        <v>0</v>
      </c>
      <c r="F1493" s="1">
        <v>0</v>
      </c>
      <c r="G1493" s="2">
        <f t="shared" si="34"/>
        <v>6291286.87488</v>
      </c>
      <c r="H1493" s="2">
        <f t="shared" si="35"/>
        <v>7.9999983310699463E-2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449377633.92000002</v>
      </c>
      <c r="D1497" s="1">
        <v>0</v>
      </c>
      <c r="E1497" s="1">
        <v>0</v>
      </c>
      <c r="F1497" s="1">
        <v>0</v>
      </c>
      <c r="G1497" s="2">
        <f t="shared" si="34"/>
        <v>8088797.4105599998</v>
      </c>
      <c r="H1497" s="2">
        <f t="shared" si="35"/>
        <v>7.9999983310699463E-2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6129615482.710001</v>
      </c>
      <c r="D1499" s="1">
        <v>0</v>
      </c>
      <c r="E1499" s="1">
        <v>0</v>
      </c>
      <c r="F1499" s="1">
        <v>0</v>
      </c>
      <c r="G1499" s="2">
        <f t="shared" si="34"/>
        <v>122592309.65420002</v>
      </c>
      <c r="H1499" s="2">
        <f t="shared" si="35"/>
        <v>0.28999900817871094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5389674516.5800009</v>
      </c>
      <c r="D1501" s="1">
        <v>0</v>
      </c>
      <c r="E1501" s="1">
        <v>0</v>
      </c>
      <c r="F1501" s="1">
        <v>0</v>
      </c>
      <c r="G1501" s="2">
        <f t="shared" si="34"/>
        <v>118572839.36476001</v>
      </c>
      <c r="H1501" s="2">
        <f t="shared" si="35"/>
        <v>0.41999912261962891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206537217.20000002</v>
      </c>
      <c r="D1502" s="1">
        <v>0</v>
      </c>
      <c r="E1502" s="1">
        <v>0</v>
      </c>
      <c r="F1502" s="1">
        <v>0</v>
      </c>
      <c r="G1502" s="2">
        <f t="shared" si="34"/>
        <v>4750355.9956</v>
      </c>
      <c r="H1502" s="2">
        <f t="shared" si="35"/>
        <v>0.20000001788139343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1256094299.8300004</v>
      </c>
      <c r="D1503" s="1">
        <v>0</v>
      </c>
      <c r="E1503" s="1">
        <v>0</v>
      </c>
      <c r="F1503" s="1">
        <v>0</v>
      </c>
      <c r="G1503" s="2">
        <f t="shared" si="34"/>
        <v>30146263.195920009</v>
      </c>
      <c r="H1503" s="2">
        <f t="shared" si="35"/>
        <v>0.16999959945678711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25060304.140000004</v>
      </c>
      <c r="D1504" s="1">
        <v>0</v>
      </c>
      <c r="E1504" s="1">
        <v>0</v>
      </c>
      <c r="F1504" s="1">
        <v>0</v>
      </c>
      <c r="G1504" s="2">
        <f t="shared" si="34"/>
        <v>626507.60350000008</v>
      </c>
      <c r="H1504" s="2">
        <f t="shared" si="35"/>
        <v>0.14000000432133675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1002229.4</v>
      </c>
      <c r="D1505" s="1">
        <v>0</v>
      </c>
      <c r="E1505" s="1">
        <v>0</v>
      </c>
      <c r="F1505" s="1">
        <v>0</v>
      </c>
      <c r="G1505" s="2">
        <f t="shared" si="34"/>
        <v>26057.964400000001</v>
      </c>
      <c r="H1505" s="2">
        <f t="shared" si="35"/>
        <v>0.40000000002328306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3749227495.96</v>
      </c>
      <c r="D1508" s="1">
        <v>0</v>
      </c>
      <c r="E1508" s="1">
        <v>0</v>
      </c>
      <c r="F1508" s="1">
        <v>0</v>
      </c>
      <c r="G1508" s="2">
        <f t="shared" si="34"/>
        <v>108727597.38284001</v>
      </c>
      <c r="H1508" s="2">
        <f t="shared" si="35"/>
        <v>3.9999961853027344E-2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151752970.04999995</v>
      </c>
      <c r="D1509" s="1">
        <v>0</v>
      </c>
      <c r="E1509" s="1">
        <v>0</v>
      </c>
      <c r="F1509" s="1">
        <v>0</v>
      </c>
      <c r="G1509" s="2">
        <f t="shared" si="34"/>
        <v>4552589.101499998</v>
      </c>
      <c r="H1509" s="2">
        <f t="shared" si="35"/>
        <v>4.999995231628418E-2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359955151.88</v>
      </c>
      <c r="D1510" s="1">
        <v>0</v>
      </c>
      <c r="E1510" s="1">
        <v>0</v>
      </c>
      <c r="F1510" s="1">
        <v>0</v>
      </c>
      <c r="G1510" s="2">
        <f t="shared" si="34"/>
        <v>11158609.708279999</v>
      </c>
      <c r="H1510" s="2">
        <f t="shared" si="35"/>
        <v>0.12000000476837158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379985814.25000006</v>
      </c>
      <c r="D1511" s="1">
        <v>0</v>
      </c>
      <c r="E1511" s="1">
        <v>0</v>
      </c>
      <c r="F1511" s="1">
        <v>0</v>
      </c>
      <c r="G1511" s="2">
        <f t="shared" si="34"/>
        <v>12159546.056000002</v>
      </c>
      <c r="H1511" s="2">
        <f t="shared" si="35"/>
        <v>0.25000005960464478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379985814.25000006</v>
      </c>
      <c r="D1515" s="1">
        <v>0</v>
      </c>
      <c r="E1515" s="1">
        <v>0</v>
      </c>
      <c r="F1515" s="1">
        <v>0</v>
      </c>
      <c r="G1515" s="2">
        <f t="shared" si="34"/>
        <v>13679489.313000001</v>
      </c>
      <c r="H1515" s="2">
        <f t="shared" si="35"/>
        <v>0.25000005960464478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2182928666.0699987</v>
      </c>
      <c r="D1517" s="1">
        <v>0</v>
      </c>
      <c r="E1517" s="1">
        <v>0</v>
      </c>
      <c r="F1517" s="1">
        <v>0</v>
      </c>
      <c r="G1517" s="2">
        <f t="shared" si="34"/>
        <v>82951289.310659945</v>
      </c>
      <c r="H1517" s="2">
        <f t="shared" si="35"/>
        <v>6.9998741149902344E-2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2182928666.0700002</v>
      </c>
      <c r="D1576" s="1">
        <v>0</v>
      </c>
      <c r="E1576" s="1">
        <v>0</v>
      </c>
      <c r="F1576" s="1">
        <v>0</v>
      </c>
      <c r="G1576" s="2">
        <f t="shared" si="34"/>
        <v>211744080.60879001</v>
      </c>
      <c r="H1576" s="2">
        <f t="shared" si="35"/>
        <v>7.0000171661376953E-2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147259706.29000002</v>
      </c>
      <c r="D1578" s="1">
        <v>0</v>
      </c>
      <c r="E1578" s="1">
        <v>0</v>
      </c>
      <c r="F1578" s="1">
        <v>0</v>
      </c>
      <c r="G1578" s="2">
        <f t="shared" si="34"/>
        <v>14578710.922710003</v>
      </c>
      <c r="H1578" s="2">
        <f t="shared" si="35"/>
        <v>0.29000002145767212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31197929.100000001</v>
      </c>
      <c r="D1579" s="1">
        <v>0</v>
      </c>
      <c r="E1579" s="1">
        <v>0</v>
      </c>
      <c r="F1579" s="1">
        <v>0</v>
      </c>
      <c r="G1579" s="2">
        <f t="shared" si="34"/>
        <v>3119792.91</v>
      </c>
      <c r="H1579" s="2">
        <f t="shared" si="35"/>
        <v>0.10000000149011612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2004471030.6800001</v>
      </c>
      <c r="D1580" s="13">
        <v>0</v>
      </c>
      <c r="E1580" s="13">
        <v>0</v>
      </c>
      <c r="F1580" s="13">
        <v>0</v>
      </c>
      <c r="G1580" s="14">
        <f t="shared" si="34"/>
        <v>202451574.09868002</v>
      </c>
      <c r="H1580" s="14">
        <f t="shared" si="35"/>
        <v>0.31999993324279785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2"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38085</v>
      </c>
      <c r="H6" s="19" t="s">
        <v>26</v>
      </c>
      <c r="I6" s="20" t="s">
        <v>27</v>
      </c>
      <c r="J6" s="4"/>
      <c r="L6" s="4"/>
      <c r="M6" s="4"/>
      <c r="N6" s="4"/>
      <c r="O6" s="4"/>
      <c r="P6" s="4"/>
      <c r="Q6" s="4"/>
      <c r="R6" s="4"/>
      <c r="S6" s="4"/>
      <c r="T6" s="4"/>
      <c r="U6" s="4"/>
      <c r="V6" s="4"/>
      <c r="W6" s="4"/>
      <c r="X6" s="4"/>
    </row>
    <row r="7" spans="1:24" ht="15" customHeight="1" x14ac:dyDescent="0.25">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70"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5">
      <c r="A16" s="329" t="s">
        <v>29</v>
      </c>
      <c r="B16" s="335" t="str">
        <f>'PR-RAS'!B6</f>
        <v xml:space="preserve">PRIHODI POSLOVANJA (šifre 61+62+63+64+65+66+67+68) </v>
      </c>
      <c r="C16" s="336"/>
      <c r="D16" s="336"/>
      <c r="E16" s="336"/>
      <c r="F16" s="337"/>
      <c r="G16" s="34" t="str">
        <f>'PR-RAS'!C6</f>
        <v>6</v>
      </c>
      <c r="H16" s="172">
        <f>'PR-RAS'!D6</f>
        <v>5117293561</v>
      </c>
      <c r="I16" s="172">
        <f>'PR-RAS'!E6</f>
        <v>5575018213.9000006</v>
      </c>
      <c r="J16" s="4"/>
      <c r="K16" s="4"/>
      <c r="L16" s="4"/>
      <c r="M16" s="4"/>
      <c r="N16" s="4"/>
      <c r="O16" s="4"/>
      <c r="P16" s="4"/>
      <c r="Q16" s="4"/>
      <c r="R16" s="4"/>
      <c r="S16" s="4"/>
      <c r="T16" s="4"/>
      <c r="U16" s="4"/>
      <c r="V16" s="4"/>
      <c r="W16" s="4"/>
      <c r="X16" s="4"/>
    </row>
    <row r="17" spans="1:24" ht="12.75" customHeight="1" x14ac:dyDescent="0.25">
      <c r="A17" s="330"/>
      <c r="B17" s="338" t="str">
        <f>'PR-RAS'!B151</f>
        <v xml:space="preserve">RASHODI POSLOVANJA (šifre 31+32+34+35+36+37+38) </v>
      </c>
      <c r="C17" s="339"/>
      <c r="D17" s="339"/>
      <c r="E17" s="339"/>
      <c r="F17" s="340"/>
      <c r="G17" s="35" t="str">
        <f>'PR-RAS'!C151</f>
        <v>3</v>
      </c>
      <c r="H17" s="172">
        <f>'PR-RAS'!D151</f>
        <v>4747580863</v>
      </c>
      <c r="I17" s="172">
        <f>'PR-RAS'!E151</f>
        <v>5248580429.5300007</v>
      </c>
      <c r="J17" s="4"/>
      <c r="K17" s="4"/>
      <c r="L17" s="4"/>
      <c r="M17" s="4"/>
      <c r="N17" s="4"/>
      <c r="O17" s="4"/>
      <c r="P17" s="4"/>
      <c r="Q17" s="4"/>
      <c r="R17" s="4"/>
      <c r="S17" s="4"/>
      <c r="T17" s="4"/>
      <c r="U17" s="4"/>
      <c r="V17" s="4"/>
      <c r="W17" s="4"/>
      <c r="X17" s="4"/>
    </row>
    <row r="18" spans="1:24" ht="12.75" customHeight="1" x14ac:dyDescent="0.25">
      <c r="A18" s="330"/>
      <c r="B18" s="338" t="str">
        <f>'PR-RAS'!B645</f>
        <v>Višak prihoda i primitaka raspoloživ u sljedećem razdoblju (šifre X005 + '9221-9222' - Y005 - '9222-9221')</v>
      </c>
      <c r="C18" s="339"/>
      <c r="D18" s="339"/>
      <c r="E18" s="339"/>
      <c r="F18" s="340"/>
      <c r="G18" s="35" t="str">
        <f>'PR-RAS'!C645</f>
        <v>X006</v>
      </c>
      <c r="H18" s="172">
        <f>'PR-RAS'!D645</f>
        <v>81366631</v>
      </c>
      <c r="I18" s="172">
        <f>'PR-RAS'!E645</f>
        <v>55869878.889999539</v>
      </c>
      <c r="J18" s="4"/>
      <c r="K18" s="4"/>
      <c r="L18" s="4"/>
      <c r="M18" s="4"/>
      <c r="N18" s="4"/>
      <c r="O18" s="4"/>
      <c r="P18" s="4"/>
      <c r="Q18" s="4"/>
      <c r="R18" s="4"/>
      <c r="S18" s="4"/>
      <c r="T18" s="4"/>
      <c r="U18" s="4"/>
      <c r="V18" s="4"/>
      <c r="W18" s="4"/>
      <c r="X18" s="4"/>
    </row>
    <row r="19" spans="1:24" ht="12.75" customHeight="1" x14ac:dyDescent="0.25">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9" t="s">
        <v>32</v>
      </c>
      <c r="B20" s="335" t="str">
        <f>BILANCA!B7</f>
        <v>Nefinancijska imovina (šifre 01+02+03+04+05+06)</v>
      </c>
      <c r="C20" s="336"/>
      <c r="D20" s="336"/>
      <c r="E20" s="336"/>
      <c r="F20" s="337"/>
      <c r="G20" s="159" t="str">
        <f>BILANCA!C7</f>
        <v>B002</v>
      </c>
      <c r="H20" s="174">
        <f>BILANCA!D7</f>
        <v>10643541478</v>
      </c>
      <c r="I20" s="175">
        <f>BILANCA!E7</f>
        <v>10987119850.330004</v>
      </c>
      <c r="J20" s="4"/>
      <c r="K20" s="4"/>
      <c r="L20" s="4"/>
      <c r="M20" s="4"/>
      <c r="N20" s="4"/>
      <c r="O20" s="4"/>
      <c r="P20" s="4"/>
      <c r="Q20" s="4"/>
      <c r="R20" s="4"/>
      <c r="S20" s="4"/>
      <c r="T20" s="4"/>
      <c r="U20" s="4"/>
      <c r="V20" s="4"/>
      <c r="W20" s="4"/>
      <c r="X20" s="4"/>
    </row>
    <row r="21" spans="1:24" ht="12.75" customHeight="1" x14ac:dyDescent="0.25">
      <c r="A21" s="330"/>
      <c r="B21" s="338" t="str">
        <f>BILANCA!B68</f>
        <v>Financijska imovina (šifre 11+12+13+14+15+16+17+19)</v>
      </c>
      <c r="C21" s="339"/>
      <c r="D21" s="339"/>
      <c r="E21" s="339"/>
      <c r="F21" s="340"/>
      <c r="G21" s="160" t="str">
        <f>BILANCA!C68</f>
        <v>1</v>
      </c>
      <c r="H21" s="176">
        <f>BILANCA!D68</f>
        <v>501690678</v>
      </c>
      <c r="I21" s="177">
        <f>BILANCA!E68</f>
        <v>350389261.72000009</v>
      </c>
      <c r="J21" s="4"/>
      <c r="K21" s="4"/>
      <c r="L21" s="4"/>
      <c r="M21" s="4"/>
      <c r="N21" s="4"/>
      <c r="O21" s="4"/>
      <c r="P21" s="4"/>
      <c r="Q21" s="4"/>
      <c r="R21" s="4"/>
      <c r="S21" s="4"/>
      <c r="T21" s="4"/>
      <c r="U21" s="4"/>
      <c r="V21" s="4"/>
      <c r="W21" s="4"/>
      <c r="X21" s="4"/>
    </row>
    <row r="22" spans="1:24" ht="12.75" customHeight="1" x14ac:dyDescent="0.25">
      <c r="A22" s="330"/>
      <c r="B22" s="338" t="str">
        <f>BILANCA!B176</f>
        <v xml:space="preserve">Obveze (šifre 23+24+25+26+29) </v>
      </c>
      <c r="C22" s="339"/>
      <c r="D22" s="339"/>
      <c r="E22" s="339"/>
      <c r="F22" s="340"/>
      <c r="G22" s="160" t="str">
        <f>BILANCA!C176</f>
        <v>2</v>
      </c>
      <c r="H22" s="176">
        <f>BILANCA!D176</f>
        <v>2178956630</v>
      </c>
      <c r="I22" s="177">
        <f>BILANCA!E176</f>
        <v>2187046532.2600002</v>
      </c>
      <c r="J22" s="4"/>
      <c r="K22" s="4"/>
      <c r="L22" s="4"/>
      <c r="M22" s="4"/>
      <c r="N22" s="4"/>
      <c r="O22" s="4"/>
      <c r="P22" s="4"/>
      <c r="Q22" s="4"/>
      <c r="R22" s="4"/>
      <c r="S22" s="4"/>
      <c r="T22" s="4"/>
      <c r="U22" s="4"/>
      <c r="V22" s="4"/>
      <c r="W22" s="4"/>
      <c r="X22" s="4"/>
    </row>
    <row r="23" spans="1:24" ht="12.75" customHeight="1" x14ac:dyDescent="0.25">
      <c r="A23" s="331"/>
      <c r="B23" s="341" t="str">
        <f>BILANCA!B237</f>
        <v>Vlastiti izvori (šifre 91 + 922 - 93 + 96 do 98)</v>
      </c>
      <c r="C23" s="342"/>
      <c r="D23" s="342"/>
      <c r="E23" s="342"/>
      <c r="F23" s="343"/>
      <c r="G23" s="161" t="str">
        <f>BILANCA!C237</f>
        <v>9</v>
      </c>
      <c r="H23" s="178">
        <f>BILANCA!D237</f>
        <v>8966275526</v>
      </c>
      <c r="I23" s="179">
        <f>BILANCA!E237</f>
        <v>9150462579.7899952</v>
      </c>
      <c r="J23" s="4"/>
      <c r="K23" s="4"/>
      <c r="L23" s="4"/>
      <c r="M23" s="4"/>
      <c r="N23" s="4"/>
      <c r="O23" s="4"/>
      <c r="P23" s="4"/>
      <c r="Q23" s="4"/>
      <c r="R23" s="4"/>
      <c r="S23" s="4"/>
      <c r="T23" s="4"/>
      <c r="U23" s="4"/>
      <c r="V23" s="4"/>
      <c r="W23" s="4"/>
      <c r="X23" s="4"/>
    </row>
    <row r="24" spans="1:24" ht="12.75" customHeight="1" x14ac:dyDescent="0.25">
      <c r="A24" s="329" t="s">
        <v>45</v>
      </c>
      <c r="B24" s="335" t="str">
        <f>'RAS-funkcijski'!B5</f>
        <v>Opće javne usluge (šifre 011+012+013+014 do 018)</v>
      </c>
      <c r="C24" s="336"/>
      <c r="D24" s="336"/>
      <c r="E24" s="336"/>
      <c r="F24" s="337"/>
      <c r="G24" s="159" t="str">
        <f>'RAS-funkcijski'!C5</f>
        <v>01</v>
      </c>
      <c r="H24" s="174">
        <f>'RAS-funkcijski'!D5</f>
        <v>1073453281</v>
      </c>
      <c r="I24" s="175">
        <f>'RAS-funkcijski'!E5</f>
        <v>1188944331.3399999</v>
      </c>
      <c r="J24" s="4"/>
      <c r="K24" s="4"/>
      <c r="L24" s="4"/>
      <c r="M24" s="4"/>
      <c r="N24" s="4"/>
      <c r="O24" s="4"/>
      <c r="P24" s="4"/>
      <c r="Q24" s="4"/>
      <c r="R24" s="4"/>
      <c r="S24" s="4"/>
      <c r="T24" s="4"/>
      <c r="U24" s="4"/>
      <c r="V24" s="4"/>
      <c r="W24" s="4"/>
      <c r="X24" s="4"/>
    </row>
    <row r="25" spans="1:24" ht="12.75" customHeight="1" x14ac:dyDescent="0.25">
      <c r="A25" s="330"/>
      <c r="B25" s="338" t="str">
        <f>'RAS-funkcijski'!B35</f>
        <v>Ekonomski poslovi (šifre 041+042+043+044+045+046+047+048+049)</v>
      </c>
      <c r="C25" s="339"/>
      <c r="D25" s="339"/>
      <c r="E25" s="339"/>
      <c r="F25" s="340"/>
      <c r="G25" s="160" t="str">
        <f>'RAS-funkcijski'!C35</f>
        <v>04</v>
      </c>
      <c r="H25" s="176">
        <f>'RAS-funkcijski'!D35</f>
        <v>253334868</v>
      </c>
      <c r="I25" s="177">
        <f>'RAS-funkcijski'!E35</f>
        <v>269548843.63</v>
      </c>
      <c r="J25" s="4"/>
      <c r="K25" s="4"/>
      <c r="L25" s="4"/>
      <c r="M25" s="4"/>
      <c r="N25" s="4"/>
      <c r="O25" s="4"/>
      <c r="P25" s="4"/>
      <c r="Q25" s="4"/>
      <c r="R25" s="4"/>
      <c r="S25" s="4"/>
      <c r="T25" s="4"/>
      <c r="U25" s="4"/>
      <c r="V25" s="4"/>
      <c r="W25" s="4"/>
      <c r="X25" s="4"/>
    </row>
    <row r="26" spans="1:24" ht="12.75" customHeight="1" x14ac:dyDescent="0.25">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1"/>
      <c r="B28" s="341" t="str">
        <f>'RAS-funkcijski'!B141</f>
        <v>Kontrolni zbroj (šifre 01+02+03+04+05+06+07+08+09+10)</v>
      </c>
      <c r="C28" s="342"/>
      <c r="D28" s="342"/>
      <c r="E28" s="342"/>
      <c r="F28" s="343"/>
      <c r="G28" s="161" t="str">
        <f>'RAS-funkcijski'!C141</f>
        <v>R1</v>
      </c>
      <c r="H28" s="180">
        <f>'RAS-funkcijski'!D141</f>
        <v>5158089145</v>
      </c>
      <c r="I28" s="181">
        <f>'RAS-funkcijski'!E141</f>
        <v>5665286173.6599998</v>
      </c>
      <c r="J28" s="4"/>
      <c r="K28" s="4"/>
      <c r="L28" s="4"/>
      <c r="M28" s="4"/>
      <c r="N28" s="4"/>
      <c r="O28" s="4"/>
      <c r="P28" s="4"/>
      <c r="Q28" s="4"/>
      <c r="R28" s="4"/>
      <c r="S28" s="4"/>
      <c r="T28" s="4"/>
      <c r="U28" s="4"/>
      <c r="V28" s="4"/>
      <c r="W28" s="4"/>
      <c r="X28" s="4"/>
    </row>
    <row r="29" spans="1:24" ht="12.75" customHeight="1" x14ac:dyDescent="0.25">
      <c r="A29" s="329" t="s">
        <v>36</v>
      </c>
      <c r="B29" s="345" t="str">
        <f>'P-VRIO'!B5</f>
        <v>Promjene u vrijednosti i obujmu imovine (šifre 91511+91512)</v>
      </c>
      <c r="C29" s="336"/>
      <c r="D29" s="336"/>
      <c r="E29" s="336"/>
      <c r="F29" s="337"/>
      <c r="G29" s="159" t="str">
        <f>'P-VRIO'!C5</f>
        <v>9151</v>
      </c>
      <c r="H29" s="174">
        <f>'P-VRIO'!D5</f>
        <v>0</v>
      </c>
      <c r="I29" s="175">
        <f>'P-VRIO'!E5</f>
        <v>36329660.990000002</v>
      </c>
      <c r="J29" s="4"/>
      <c r="K29" s="4"/>
      <c r="L29" s="4"/>
      <c r="M29" s="4"/>
      <c r="N29" s="4"/>
      <c r="O29" s="4"/>
      <c r="P29" s="4"/>
      <c r="Q29" s="4"/>
      <c r="R29" s="4"/>
      <c r="S29" s="4"/>
      <c r="T29" s="4"/>
      <c r="U29" s="4"/>
      <c r="V29" s="4"/>
      <c r="W29" s="4"/>
      <c r="X29" s="4"/>
    </row>
    <row r="30" spans="1:24" ht="12.75" customHeight="1" x14ac:dyDescent="0.25">
      <c r="A30" s="330"/>
      <c r="B30" s="346" t="str">
        <f>'P-VRIO'!B22</f>
        <v>Promjene u obujmu imovine (šifre P016+P023)</v>
      </c>
      <c r="C30" s="339"/>
      <c r="D30" s="339"/>
      <c r="E30" s="339"/>
      <c r="F30" s="340"/>
      <c r="G30" s="160" t="str">
        <f>'P-VRIO'!C22</f>
        <v>91512</v>
      </c>
      <c r="H30" s="176">
        <f>'P-VRIO'!D22</f>
        <v>0</v>
      </c>
      <c r="I30" s="177">
        <f>'P-VRIO'!E22</f>
        <v>36329660.990000002</v>
      </c>
      <c r="J30" s="4"/>
      <c r="K30" s="4"/>
      <c r="L30" s="4"/>
      <c r="M30" s="4"/>
      <c r="N30" s="4"/>
      <c r="O30" s="4"/>
      <c r="P30" s="4"/>
      <c r="Q30" s="4"/>
      <c r="R30" s="4"/>
      <c r="S30" s="4"/>
      <c r="T30" s="4"/>
      <c r="U30" s="4"/>
      <c r="V30" s="4"/>
      <c r="W30" s="4"/>
      <c r="X30" s="4"/>
    </row>
    <row r="31" spans="1:24" ht="12.75" customHeight="1" x14ac:dyDescent="0.25">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2178956630</v>
      </c>
      <c r="J33" s="4"/>
      <c r="K33" s="4"/>
      <c r="L33" s="4"/>
      <c r="M33" s="4"/>
      <c r="N33" s="4"/>
      <c r="O33" s="4"/>
      <c r="P33" s="4"/>
      <c r="Q33" s="4"/>
      <c r="R33" s="4"/>
      <c r="S33" s="4"/>
      <c r="T33" s="4"/>
      <c r="U33" s="4"/>
      <c r="V33" s="4"/>
      <c r="W33" s="4"/>
      <c r="X33" s="4"/>
    </row>
    <row r="34" spans="1:24" ht="12.75" customHeight="1" x14ac:dyDescent="0.25">
      <c r="A34" s="330"/>
      <c r="B34" s="338" t="str">
        <f>OBVEZE!B42</f>
        <v>Stanje obveza na kraju izvještajnog razdoblja (šifre V001+V002-V004) i (šifre V007+V009)</v>
      </c>
      <c r="C34" s="339"/>
      <c r="D34" s="339"/>
      <c r="E34" s="339"/>
      <c r="F34" s="340"/>
      <c r="G34" s="160" t="str">
        <f>OBVEZE!C42</f>
        <v>V006</v>
      </c>
      <c r="H34" s="176" t="s">
        <v>46</v>
      </c>
      <c r="I34" s="177">
        <f>OBVEZE!D42</f>
        <v>2182928666.0699987</v>
      </c>
      <c r="J34" s="4"/>
      <c r="K34" s="4"/>
      <c r="L34" s="4"/>
      <c r="M34" s="4"/>
      <c r="N34" s="4"/>
      <c r="O34" s="4"/>
      <c r="P34" s="4"/>
      <c r="Q34" s="4"/>
      <c r="R34" s="4"/>
      <c r="S34" s="4"/>
      <c r="T34" s="4"/>
      <c r="U34" s="4"/>
      <c r="V34" s="4"/>
      <c r="W34" s="4"/>
      <c r="X34" s="4"/>
    </row>
    <row r="35" spans="1:24" ht="12.75" customHeight="1" x14ac:dyDescent="0.25">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1"/>
      <c r="B36" s="341" t="str">
        <f>OBVEZE!B101</f>
        <v>Stanje nedospjelih obveza na kraju izvještajnog razdoblja (šifre V010 + ND23 + ND24 + 'ND dio 25,26')</v>
      </c>
      <c r="C36" s="342"/>
      <c r="D36" s="342"/>
      <c r="E36" s="342"/>
      <c r="F36" s="343"/>
      <c r="G36" s="161" t="str">
        <f>OBVEZE!C101</f>
        <v>V009</v>
      </c>
      <c r="H36" s="180" t="s">
        <v>46</v>
      </c>
      <c r="I36" s="181">
        <f>OBVEZE!D101</f>
        <v>2182928666.0700002</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52" zoomScaleNormal="100" workbookViewId="0">
      <selection activeCell="C6" sqref="C6"/>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48</v>
      </c>
      <c r="B2" s="353"/>
      <c r="C2" s="353"/>
      <c r="D2" s="353"/>
      <c r="E2" s="353"/>
      <c r="F2" s="353"/>
    </row>
    <row r="3" spans="1:25" s="224" customFormat="1" ht="48" x14ac:dyDescent="0.25">
      <c r="A3" s="310" t="s">
        <v>49</v>
      </c>
      <c r="B3" s="311" t="s">
        <v>41</v>
      </c>
      <c r="C3" s="285" t="s">
        <v>42</v>
      </c>
      <c r="D3" s="311" t="s">
        <v>50</v>
      </c>
      <c r="E3" s="311" t="s">
        <v>51</v>
      </c>
      <c r="F3" s="286"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54</v>
      </c>
      <c r="B5" s="355"/>
      <c r="C5" s="216"/>
      <c r="D5" s="74"/>
      <c r="E5" s="74"/>
      <c r="F5" s="61"/>
    </row>
    <row r="6" spans="1:25" ht="12.75" customHeight="1" x14ac:dyDescent="0.2">
      <c r="A6" s="55">
        <v>6</v>
      </c>
      <c r="B6" s="87" t="s">
        <v>55</v>
      </c>
      <c r="C6" s="52" t="s">
        <v>56</v>
      </c>
      <c r="D6" s="53">
        <f>D7+D44+D50+D82+D106+D124+D133+D139</f>
        <v>5117293561</v>
      </c>
      <c r="E6" s="53">
        <f>E7+E44+E50+E82+E106+E124+E133+E139</f>
        <v>5575018213.9000006</v>
      </c>
      <c r="F6" s="54">
        <f t="shared" ref="F6:F131" si="0">IF(D6&lt;&gt;0,IF(E6/D6&gt;=100,"&gt;&gt;100",E6/D6*100),"-")</f>
        <v>108.94466278793186</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2785602988</v>
      </c>
      <c r="E50" s="53">
        <f>E51+E54+E59+E62+E65+E68+E71+E74+E77</f>
        <v>3233570460.4000006</v>
      </c>
      <c r="F50" s="54">
        <f t="shared" si="0"/>
        <v>116.08152613024123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5533174</v>
      </c>
      <c r="E54" s="53">
        <f t="shared" si="11"/>
        <v>7152181.3300000001</v>
      </c>
      <c r="F54" s="54">
        <f t="shared" si="0"/>
        <v>129.26001116176721</v>
      </c>
    </row>
    <row r="55" spans="1:6" ht="12.75" customHeight="1" x14ac:dyDescent="0.2">
      <c r="A55" s="55">
        <v>6321</v>
      </c>
      <c r="B55" s="88" t="s">
        <v>153</v>
      </c>
      <c r="C55" s="52" t="s">
        <v>154</v>
      </c>
      <c r="D55" s="244">
        <v>5533174</v>
      </c>
      <c r="E55" s="244">
        <v>7152181.3300000001</v>
      </c>
      <c r="F55" s="54">
        <f t="shared" si="0"/>
        <v>129.26001116176721</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409295612</v>
      </c>
      <c r="E59" s="53">
        <f t="shared" si="12"/>
        <v>431015694.29000002</v>
      </c>
      <c r="F59" s="54">
        <f t="shared" si="0"/>
        <v>105.30669805714898</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v>409295612</v>
      </c>
      <c r="E61" s="244">
        <v>431015694.29000002</v>
      </c>
      <c r="F61" s="54">
        <f t="shared" si="0"/>
        <v>105.30669805714898</v>
      </c>
    </row>
    <row r="62" spans="1:6" ht="12.75" customHeight="1" x14ac:dyDescent="0.2">
      <c r="A62" s="55">
        <v>634</v>
      </c>
      <c r="B62" s="87" t="s">
        <v>167</v>
      </c>
      <c r="C62" s="52" t="s">
        <v>168</v>
      </c>
      <c r="D62" s="53">
        <f t="shared" ref="D62:E62" si="13">SUM(D63:D64)</f>
        <v>0</v>
      </c>
      <c r="E62" s="53">
        <f t="shared" si="13"/>
        <v>117451</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v>117451</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2370774202</v>
      </c>
      <c r="E74" s="53">
        <f t="shared" si="17"/>
        <v>2795285133.7800007</v>
      </c>
      <c r="F74" s="54">
        <f t="shared" si="0"/>
        <v>117.90600435173795</v>
      </c>
    </row>
    <row r="75" spans="1:6" ht="12.75" customHeight="1" x14ac:dyDescent="0.2">
      <c r="A75" s="55" t="s">
        <v>193</v>
      </c>
      <c r="B75" s="87" t="s">
        <v>194</v>
      </c>
      <c r="C75" s="52" t="s">
        <v>193</v>
      </c>
      <c r="D75" s="244">
        <v>53882904</v>
      </c>
      <c r="E75" s="244">
        <v>86935686.88000001</v>
      </c>
      <c r="F75" s="54">
        <f t="shared" si="0"/>
        <v>161.34187363027058</v>
      </c>
    </row>
    <row r="76" spans="1:6" ht="12.75" customHeight="1" x14ac:dyDescent="0.2">
      <c r="A76" s="55" t="s">
        <v>195</v>
      </c>
      <c r="B76" s="87" t="s">
        <v>196</v>
      </c>
      <c r="C76" s="52" t="s">
        <v>195</v>
      </c>
      <c r="D76" s="244">
        <v>2316891298</v>
      </c>
      <c r="E76" s="244">
        <v>2708349446.9000006</v>
      </c>
      <c r="F76" s="54">
        <f t="shared" si="0"/>
        <v>116.89583577951703</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8629313</v>
      </c>
      <c r="E82" s="53">
        <f t="shared" si="19"/>
        <v>7797536.2000000002</v>
      </c>
      <c r="F82" s="54">
        <f t="shared" si="0"/>
        <v>90.361031057744697</v>
      </c>
    </row>
    <row r="83" spans="1:6" ht="12.75" customHeight="1" x14ac:dyDescent="0.2">
      <c r="A83" s="55">
        <v>641</v>
      </c>
      <c r="B83" s="87" t="s">
        <v>209</v>
      </c>
      <c r="C83" s="52" t="s">
        <v>210</v>
      </c>
      <c r="D83" s="53">
        <f t="shared" ref="D83:E83" si="20">SUM(D84:D90)</f>
        <v>6363264</v>
      </c>
      <c r="E83" s="53">
        <f t="shared" si="20"/>
        <v>4878920.1900000004</v>
      </c>
      <c r="F83" s="54">
        <f t="shared" si="0"/>
        <v>76.673232322279887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1599</v>
      </c>
      <c r="E85" s="244">
        <v>1207.1199999999999</v>
      </c>
      <c r="F85" s="54">
        <f t="shared" si="0"/>
        <v>75.492182614133824</v>
      </c>
    </row>
    <row r="86" spans="1:6" ht="12.75" customHeight="1" x14ac:dyDescent="0.2">
      <c r="A86" s="55">
        <v>6414</v>
      </c>
      <c r="B86" s="87" t="s">
        <v>215</v>
      </c>
      <c r="C86" s="52" t="s">
        <v>216</v>
      </c>
      <c r="D86" s="244">
        <v>5477079</v>
      </c>
      <c r="E86" s="244">
        <v>4329557.01</v>
      </c>
      <c r="F86" s="54">
        <f t="shared" si="0"/>
        <v>79.048650019472049</v>
      </c>
    </row>
    <row r="87" spans="1:6" ht="12.75" customHeight="1" x14ac:dyDescent="0.2">
      <c r="A87" s="55">
        <v>6415</v>
      </c>
      <c r="B87" s="87" t="s">
        <v>217</v>
      </c>
      <c r="C87" s="52" t="s">
        <v>218</v>
      </c>
      <c r="D87" s="244">
        <v>103</v>
      </c>
      <c r="E87" s="244">
        <v>228.7</v>
      </c>
      <c r="F87" s="54">
        <f t="shared" si="0"/>
        <v>222.03883495145629</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v>884483</v>
      </c>
      <c r="E90" s="244">
        <v>547927.36</v>
      </c>
      <c r="F90" s="54">
        <f t="shared" si="0"/>
        <v>61.948885394066366</v>
      </c>
    </row>
    <row r="91" spans="1:6" ht="12.75" customHeight="1" x14ac:dyDescent="0.2">
      <c r="A91" s="55">
        <v>642</v>
      </c>
      <c r="B91" s="87" t="s">
        <v>225</v>
      </c>
      <c r="C91" s="52" t="s">
        <v>226</v>
      </c>
      <c r="D91" s="53">
        <f t="shared" ref="D91:E91" si="21">SUM(D92:D97)</f>
        <v>2266049</v>
      </c>
      <c r="E91" s="53">
        <f t="shared" si="21"/>
        <v>2918616.01</v>
      </c>
      <c r="F91" s="54">
        <f t="shared" si="0"/>
        <v>128.79756836679169</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2265949</v>
      </c>
      <c r="E93" s="244">
        <v>2918516.01</v>
      </c>
      <c r="F93" s="54">
        <f t="shared" si="0"/>
        <v>128.79883925013317</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100</v>
      </c>
      <c r="E97" s="244">
        <v>100</v>
      </c>
      <c r="F97" s="54">
        <f t="shared" si="0"/>
        <v>100</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2150461886</v>
      </c>
      <c r="E106" s="53">
        <f t="shared" si="23"/>
        <v>2137494409.2100003</v>
      </c>
      <c r="F106" s="54">
        <f t="shared" si="0"/>
        <v>99.396991089476131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2150461886</v>
      </c>
      <c r="E112" s="53">
        <f t="shared" si="25"/>
        <v>2137494409.2100003</v>
      </c>
      <c r="F112" s="54">
        <f t="shared" si="0"/>
        <v>99.396991089476131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2090257110</v>
      </c>
      <c r="E114" s="244">
        <v>2078866360.3900003</v>
      </c>
      <c r="F114" s="54">
        <f t="shared" si="0"/>
        <v>99.455055095590623</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60204776</v>
      </c>
      <c r="E117" s="244">
        <v>58628048.819999993</v>
      </c>
      <c r="F117" s="54">
        <f t="shared" si="0"/>
        <v>97.381059635534555</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172599374</v>
      </c>
      <c r="E124" s="53">
        <f t="shared" si="27"/>
        <v>196155808.09</v>
      </c>
      <c r="F124" s="54">
        <f t="shared" si="0"/>
        <v>113.64804144075285</v>
      </c>
    </row>
    <row r="125" spans="1:6" ht="12.75" customHeight="1" x14ac:dyDescent="0.2">
      <c r="A125" s="55">
        <v>661</v>
      </c>
      <c r="B125" s="88" t="s">
        <v>293</v>
      </c>
      <c r="C125" s="52" t="s">
        <v>294</v>
      </c>
      <c r="D125" s="53">
        <f t="shared" ref="D125:E125" si="28">SUM(D126:D127)</f>
        <v>8119177</v>
      </c>
      <c r="E125" s="53">
        <f t="shared" si="28"/>
        <v>608885.34</v>
      </c>
      <c r="F125" s="54">
        <f t="shared" si="0"/>
        <v>7.4993480250522921</v>
      </c>
    </row>
    <row r="126" spans="1:6" ht="12.75" customHeight="1" x14ac:dyDescent="0.2">
      <c r="A126" s="55">
        <v>6614</v>
      </c>
      <c r="B126" s="88" t="s">
        <v>295</v>
      </c>
      <c r="C126" s="52" t="s">
        <v>296</v>
      </c>
      <c r="D126" s="244">
        <v>7553450</v>
      </c>
      <c r="E126" s="244">
        <v>2455.12</v>
      </c>
      <c r="F126" s="54">
        <f t="shared" si="0"/>
        <v>3.2503293197148321E-2</v>
      </c>
    </row>
    <row r="127" spans="1:6" ht="12.75" customHeight="1" x14ac:dyDescent="0.2">
      <c r="A127" s="55">
        <v>6615</v>
      </c>
      <c r="B127" s="88" t="s">
        <v>297</v>
      </c>
      <c r="C127" s="52" t="s">
        <v>298</v>
      </c>
      <c r="D127" s="244">
        <v>565727</v>
      </c>
      <c r="E127" s="244">
        <v>606430.22</v>
      </c>
      <c r="F127" s="54">
        <f t="shared" si="0"/>
        <v>107.1948519338833</v>
      </c>
    </row>
    <row r="128" spans="1:6" ht="22.8" x14ac:dyDescent="0.2">
      <c r="A128" s="55">
        <v>663</v>
      </c>
      <c r="B128" s="233" t="s">
        <v>299</v>
      </c>
      <c r="C128" s="52" t="s">
        <v>300</v>
      </c>
      <c r="D128" s="53">
        <f t="shared" ref="D128:E128" si="29">SUM(D129:D132)</f>
        <v>164480197</v>
      </c>
      <c r="E128" s="53">
        <f t="shared" si="29"/>
        <v>195546922.75</v>
      </c>
      <c r="F128" s="54">
        <f t="shared" si="0"/>
        <v>118.88782134058364</v>
      </c>
    </row>
    <row r="129" spans="1:6" ht="12.75" customHeight="1" x14ac:dyDescent="0.2">
      <c r="A129" s="55">
        <v>6631</v>
      </c>
      <c r="B129" s="88" t="s">
        <v>301</v>
      </c>
      <c r="C129" s="52" t="s">
        <v>302</v>
      </c>
      <c r="D129" s="244">
        <v>5397086</v>
      </c>
      <c r="E129" s="244">
        <v>5923022.0999999996</v>
      </c>
      <c r="F129" s="54">
        <f t="shared" si="0"/>
        <v>109.74481599885569</v>
      </c>
    </row>
    <row r="130" spans="1:6" ht="12.75" customHeight="1" x14ac:dyDescent="0.2">
      <c r="A130" s="55">
        <v>6632</v>
      </c>
      <c r="B130" s="234" t="s">
        <v>303</v>
      </c>
      <c r="C130" s="52" t="s">
        <v>304</v>
      </c>
      <c r="D130" s="244">
        <v>159083111</v>
      </c>
      <c r="E130" s="244">
        <v>189623900.65000001</v>
      </c>
      <c r="F130" s="54">
        <f t="shared" si="0"/>
        <v>119.19800880056965</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2.8"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4747580863</v>
      </c>
      <c r="E151" s="53">
        <f t="shared" si="35"/>
        <v>5248580429.5300007</v>
      </c>
      <c r="F151" s="54">
        <f t="shared" si="31"/>
        <v>110.55273371822926</v>
      </c>
    </row>
    <row r="152" spans="1:6" ht="12.75" customHeight="1" x14ac:dyDescent="0.2">
      <c r="A152" s="55">
        <v>31</v>
      </c>
      <c r="B152" s="87" t="s">
        <v>346</v>
      </c>
      <c r="C152" s="52" t="s">
        <v>347</v>
      </c>
      <c r="D152" s="53">
        <f t="shared" ref="D152:E152" si="36">D153+D158+D159</f>
        <v>193674316</v>
      </c>
      <c r="E152" s="53">
        <f t="shared" si="36"/>
        <v>206023253.91</v>
      </c>
      <c r="F152" s="54">
        <f t="shared" si="31"/>
        <v>106.37613606442271</v>
      </c>
    </row>
    <row r="153" spans="1:6" ht="12.75" customHeight="1" x14ac:dyDescent="0.2">
      <c r="A153" s="55">
        <v>311</v>
      </c>
      <c r="B153" s="87" t="s">
        <v>348</v>
      </c>
      <c r="C153" s="52" t="s">
        <v>349</v>
      </c>
      <c r="D153" s="53">
        <f t="shared" ref="D153:E153" si="37">SUM(D154:D157)</f>
        <v>160980388</v>
      </c>
      <c r="E153" s="53">
        <f t="shared" si="37"/>
        <v>169013290.80000001</v>
      </c>
      <c r="F153" s="54">
        <f t="shared" si="31"/>
        <v>104.98998846989984</v>
      </c>
    </row>
    <row r="154" spans="1:6" ht="12.75" customHeight="1" x14ac:dyDescent="0.2">
      <c r="A154" s="55">
        <v>3111</v>
      </c>
      <c r="B154" s="87" t="s">
        <v>350</v>
      </c>
      <c r="C154" s="52" t="s">
        <v>351</v>
      </c>
      <c r="D154" s="244">
        <v>159018227</v>
      </c>
      <c r="E154" s="244">
        <v>167418260.82000002</v>
      </c>
      <c r="F154" s="54">
        <f t="shared" si="31"/>
        <v>105.2824345853133</v>
      </c>
    </row>
    <row r="155" spans="1:6" ht="12.75" customHeight="1" x14ac:dyDescent="0.2">
      <c r="A155" s="55">
        <v>3112</v>
      </c>
      <c r="B155" s="87" t="s">
        <v>352</v>
      </c>
      <c r="C155" s="52" t="s">
        <v>353</v>
      </c>
      <c r="D155" s="244">
        <v>143029</v>
      </c>
      <c r="E155" s="244">
        <v>150393.25</v>
      </c>
      <c r="F155" s="54">
        <f t="shared" si="31"/>
        <v>105.14878101643723</v>
      </c>
    </row>
    <row r="156" spans="1:6" ht="12.75" customHeight="1" x14ac:dyDescent="0.2">
      <c r="A156" s="55">
        <v>3113</v>
      </c>
      <c r="B156" s="87" t="s">
        <v>354</v>
      </c>
      <c r="C156" s="52" t="s">
        <v>355</v>
      </c>
      <c r="D156" s="244">
        <v>1378432</v>
      </c>
      <c r="E156" s="244">
        <v>1023337.22</v>
      </c>
      <c r="F156" s="54">
        <f t="shared" si="31"/>
        <v>74.239223987835459</v>
      </c>
    </row>
    <row r="157" spans="1:6" ht="12.75" customHeight="1" x14ac:dyDescent="0.2">
      <c r="A157" s="55">
        <v>3114</v>
      </c>
      <c r="B157" s="87" t="s">
        <v>356</v>
      </c>
      <c r="C157" s="52" t="s">
        <v>357</v>
      </c>
      <c r="D157" s="244">
        <v>440700</v>
      </c>
      <c r="E157" s="244">
        <v>421299.51</v>
      </c>
      <c r="F157" s="54">
        <f t="shared" si="31"/>
        <v>95.597801225323352</v>
      </c>
    </row>
    <row r="158" spans="1:6" ht="12.75" customHeight="1" x14ac:dyDescent="0.2">
      <c r="A158" s="55">
        <v>312</v>
      </c>
      <c r="B158" s="87" t="s">
        <v>358</v>
      </c>
      <c r="C158" s="52" t="s">
        <v>359</v>
      </c>
      <c r="D158" s="244">
        <v>6454018</v>
      </c>
      <c r="E158" s="244">
        <v>9399051.8200000003</v>
      </c>
      <c r="F158" s="54">
        <f t="shared" si="31"/>
        <v>145.63101342450548</v>
      </c>
    </row>
    <row r="159" spans="1:6" ht="12.75" customHeight="1" x14ac:dyDescent="0.2">
      <c r="A159" s="55">
        <v>313</v>
      </c>
      <c r="B159" s="87" t="s">
        <v>360</v>
      </c>
      <c r="C159" s="52" t="s">
        <v>361</v>
      </c>
      <c r="D159" s="53">
        <f t="shared" ref="D159:E159" si="38">SUM(D160:D162)</f>
        <v>26239910</v>
      </c>
      <c r="E159" s="53">
        <f t="shared" si="38"/>
        <v>27610911.289999999</v>
      </c>
      <c r="F159" s="54">
        <f t="shared" si="31"/>
        <v>105.22487039780243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26239910</v>
      </c>
      <c r="E161" s="244">
        <v>27610911.289999999</v>
      </c>
      <c r="F161" s="54">
        <f t="shared" si="31"/>
        <v>105.22487039780243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1096490402</v>
      </c>
      <c r="E163" s="53">
        <f t="shared" si="39"/>
        <v>1200506084.2900002</v>
      </c>
      <c r="F163" s="54">
        <f t="shared" si="31"/>
        <v>109.48623737155158</v>
      </c>
    </row>
    <row r="164" spans="1:6" ht="12.75" customHeight="1" x14ac:dyDescent="0.2">
      <c r="A164" s="55">
        <v>321</v>
      </c>
      <c r="B164" s="87" t="s">
        <v>369</v>
      </c>
      <c r="C164" s="52" t="s">
        <v>370</v>
      </c>
      <c r="D164" s="53">
        <f t="shared" ref="D164:E164" si="40">SUM(D165:D168)</f>
        <v>7941189</v>
      </c>
      <c r="E164" s="53">
        <f t="shared" si="40"/>
        <v>8975543.5200000014</v>
      </c>
      <c r="F164" s="54">
        <f t="shared" si="31"/>
        <v>113.02518451582</v>
      </c>
    </row>
    <row r="165" spans="1:6" ht="12.75" customHeight="1" x14ac:dyDescent="0.2">
      <c r="A165" s="55">
        <v>3211</v>
      </c>
      <c r="B165" s="87" t="s">
        <v>371</v>
      </c>
      <c r="C165" s="52" t="s">
        <v>372</v>
      </c>
      <c r="D165" s="244">
        <v>1107618</v>
      </c>
      <c r="E165" s="244">
        <v>1676855.31</v>
      </c>
      <c r="F165" s="54">
        <f t="shared" si="31"/>
        <v>151.39292698385182</v>
      </c>
    </row>
    <row r="166" spans="1:6" ht="12.75" customHeight="1" x14ac:dyDescent="0.2">
      <c r="A166" s="55">
        <v>3212</v>
      </c>
      <c r="B166" s="87" t="s">
        <v>373</v>
      </c>
      <c r="C166" s="52" t="s">
        <v>374</v>
      </c>
      <c r="D166" s="244">
        <v>6311109</v>
      </c>
      <c r="E166" s="244">
        <v>6629162.0500000007</v>
      </c>
      <c r="F166" s="54">
        <f t="shared" si="31"/>
        <v>105.03957466112534</v>
      </c>
    </row>
    <row r="167" spans="1:6" ht="12.75" customHeight="1" x14ac:dyDescent="0.2">
      <c r="A167" s="55">
        <v>3213</v>
      </c>
      <c r="B167" s="87" t="s">
        <v>375</v>
      </c>
      <c r="C167" s="52" t="s">
        <v>376</v>
      </c>
      <c r="D167" s="244">
        <v>522462</v>
      </c>
      <c r="E167" s="244">
        <v>669526.16</v>
      </c>
      <c r="F167" s="54">
        <f t="shared" si="31"/>
        <v>128.1482978666391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22860148</v>
      </c>
      <c r="E169" s="53">
        <f t="shared" si="41"/>
        <v>25320835.229999997</v>
      </c>
      <c r="F169" s="54">
        <f t="shared" si="31"/>
        <v>110.76409142233024</v>
      </c>
    </row>
    <row r="170" spans="1:6" ht="12.75" customHeight="1" x14ac:dyDescent="0.2">
      <c r="A170" s="55">
        <v>3221</v>
      </c>
      <c r="B170" s="87" t="s">
        <v>381</v>
      </c>
      <c r="C170" s="52" t="s">
        <v>382</v>
      </c>
      <c r="D170" s="244">
        <v>5156111</v>
      </c>
      <c r="E170" s="244">
        <v>6116391.7700000005</v>
      </c>
      <c r="F170" s="54">
        <f t="shared" si="31"/>
        <v>118.62412911591701</v>
      </c>
    </row>
    <row r="171" spans="1:6" ht="12.75" customHeight="1" x14ac:dyDescent="0.2">
      <c r="A171" s="55">
        <v>3222</v>
      </c>
      <c r="B171" s="87" t="s">
        <v>383</v>
      </c>
      <c r="C171" s="52" t="s">
        <v>384</v>
      </c>
      <c r="D171" s="244">
        <v>1180726</v>
      </c>
      <c r="E171" s="244">
        <v>948707.81</v>
      </c>
      <c r="F171" s="54">
        <f t="shared" si="31"/>
        <v>80.34953155939651</v>
      </c>
    </row>
    <row r="172" spans="1:6" ht="12.75" customHeight="1" x14ac:dyDescent="0.2">
      <c r="A172" s="55">
        <v>3223</v>
      </c>
      <c r="B172" s="87" t="s">
        <v>385</v>
      </c>
      <c r="C172" s="52" t="s">
        <v>386</v>
      </c>
      <c r="D172" s="244">
        <v>15689573</v>
      </c>
      <c r="E172" s="244">
        <v>17241208.719999995</v>
      </c>
      <c r="F172" s="54">
        <f t="shared" si="31"/>
        <v>109.88959814266452</v>
      </c>
    </row>
    <row r="173" spans="1:6" ht="12.75" customHeight="1" x14ac:dyDescent="0.2">
      <c r="A173" s="55">
        <v>3224</v>
      </c>
      <c r="B173" s="87" t="s">
        <v>387</v>
      </c>
      <c r="C173" s="52" t="s">
        <v>388</v>
      </c>
      <c r="D173" s="244">
        <v>622388</v>
      </c>
      <c r="E173" s="244">
        <v>788863.87999999989</v>
      </c>
      <c r="F173" s="54">
        <f t="shared" si="31"/>
        <v>126.74792573121587</v>
      </c>
    </row>
    <row r="174" spans="1:6" ht="12.75" customHeight="1" x14ac:dyDescent="0.2">
      <c r="A174" s="55">
        <v>3225</v>
      </c>
      <c r="B174" s="87" t="s">
        <v>389</v>
      </c>
      <c r="C174" s="52" t="s">
        <v>390</v>
      </c>
      <c r="D174" s="244">
        <v>135877</v>
      </c>
      <c r="E174" s="244">
        <v>142507.54999999999</v>
      </c>
      <c r="F174" s="54">
        <f t="shared" si="31"/>
        <v>104.87981777637128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75473</v>
      </c>
      <c r="E176" s="244">
        <v>83155.5</v>
      </c>
      <c r="F176" s="54">
        <f t="shared" si="31"/>
        <v>110.1791369098883</v>
      </c>
    </row>
    <row r="177" spans="1:6" ht="12.75" customHeight="1" x14ac:dyDescent="0.2">
      <c r="A177" s="55">
        <v>323</v>
      </c>
      <c r="B177" s="87" t="s">
        <v>395</v>
      </c>
      <c r="C177" s="52" t="s">
        <v>396</v>
      </c>
      <c r="D177" s="53">
        <f t="shared" ref="D177:E177" si="42">SUM(D178:D186)</f>
        <v>989713112</v>
      </c>
      <c r="E177" s="53">
        <f t="shared" si="42"/>
        <v>1155057459.4000001</v>
      </c>
      <c r="F177" s="54">
        <f t="shared" si="31"/>
        <v>116.70629047905349</v>
      </c>
    </row>
    <row r="178" spans="1:6" ht="12.75" customHeight="1" x14ac:dyDescent="0.2">
      <c r="A178" s="55">
        <v>3231</v>
      </c>
      <c r="B178" s="87" t="s">
        <v>397</v>
      </c>
      <c r="C178" s="52" t="s">
        <v>398</v>
      </c>
      <c r="D178" s="244">
        <v>16298946</v>
      </c>
      <c r="E178" s="244">
        <v>18251473.59</v>
      </c>
      <c r="F178" s="54">
        <f t="shared" si="31"/>
        <v>111.97947149465983</v>
      </c>
    </row>
    <row r="179" spans="1:6" ht="12.75" customHeight="1" x14ac:dyDescent="0.2">
      <c r="A179" s="55">
        <v>3232</v>
      </c>
      <c r="B179" s="87" t="s">
        <v>399</v>
      </c>
      <c r="C179" s="52" t="s">
        <v>400</v>
      </c>
      <c r="D179" s="244">
        <v>736424388</v>
      </c>
      <c r="E179" s="244">
        <v>905143567.07000017</v>
      </c>
      <c r="F179" s="54">
        <f t="shared" si="31"/>
        <v>122.91059093360718</v>
      </c>
    </row>
    <row r="180" spans="1:6" ht="12.75" customHeight="1" x14ac:dyDescent="0.2">
      <c r="A180" s="55">
        <v>3233</v>
      </c>
      <c r="B180" s="87" t="s">
        <v>401</v>
      </c>
      <c r="C180" s="52" t="s">
        <v>402</v>
      </c>
      <c r="D180" s="244">
        <v>71397</v>
      </c>
      <c r="E180" s="244">
        <v>70600</v>
      </c>
      <c r="F180" s="54">
        <f t="shared" si="31"/>
        <v>98.883706598316451</v>
      </c>
    </row>
    <row r="181" spans="1:6" ht="12.75" customHeight="1" x14ac:dyDescent="0.2">
      <c r="A181" s="55">
        <v>3234</v>
      </c>
      <c r="B181" s="87" t="s">
        <v>403</v>
      </c>
      <c r="C181" s="52" t="s">
        <v>404</v>
      </c>
      <c r="D181" s="244">
        <v>1004298</v>
      </c>
      <c r="E181" s="244">
        <v>1618386.14</v>
      </c>
      <c r="F181" s="54">
        <f t="shared" si="31"/>
        <v>161.14600845565755</v>
      </c>
    </row>
    <row r="182" spans="1:6" ht="12.75" customHeight="1" x14ac:dyDescent="0.2">
      <c r="A182" s="55">
        <v>3235</v>
      </c>
      <c r="B182" s="87" t="s">
        <v>405</v>
      </c>
      <c r="C182" s="52" t="s">
        <v>406</v>
      </c>
      <c r="D182" s="244">
        <v>10462196</v>
      </c>
      <c r="E182" s="244">
        <v>11753318.539999999</v>
      </c>
      <c r="F182" s="54">
        <f t="shared" si="31"/>
        <v>112.34083685681284</v>
      </c>
    </row>
    <row r="183" spans="1:6" ht="12.75" customHeight="1" x14ac:dyDescent="0.2">
      <c r="A183" s="55">
        <v>3236</v>
      </c>
      <c r="B183" s="87" t="s">
        <v>407</v>
      </c>
      <c r="C183" s="52" t="s">
        <v>408</v>
      </c>
      <c r="D183" s="244">
        <v>688616</v>
      </c>
      <c r="E183" s="244">
        <v>553583.10000000009</v>
      </c>
      <c r="F183" s="54">
        <f t="shared" si="31"/>
        <v>80.390682179908708</v>
      </c>
    </row>
    <row r="184" spans="1:6" ht="12.75" customHeight="1" x14ac:dyDescent="0.2">
      <c r="A184" s="55">
        <v>3237</v>
      </c>
      <c r="B184" s="87" t="s">
        <v>409</v>
      </c>
      <c r="C184" s="52" t="s">
        <v>410</v>
      </c>
      <c r="D184" s="244">
        <v>6527722</v>
      </c>
      <c r="E184" s="244">
        <v>6420345.6299999999</v>
      </c>
      <c r="F184" s="54">
        <f t="shared" si="31"/>
        <v>98.355071340354257</v>
      </c>
    </row>
    <row r="185" spans="1:6" ht="12.75" customHeight="1" x14ac:dyDescent="0.2">
      <c r="A185" s="55">
        <v>3238</v>
      </c>
      <c r="B185" s="87" t="s">
        <v>411</v>
      </c>
      <c r="C185" s="52" t="s">
        <v>412</v>
      </c>
      <c r="D185" s="244">
        <v>10217131</v>
      </c>
      <c r="E185" s="244">
        <v>10605790.220000001</v>
      </c>
      <c r="F185" s="54">
        <f t="shared" si="31"/>
        <v>103.80399566179585</v>
      </c>
    </row>
    <row r="186" spans="1:6" ht="12.75" customHeight="1" x14ac:dyDescent="0.2">
      <c r="A186" s="55">
        <v>3239</v>
      </c>
      <c r="B186" s="87" t="s">
        <v>413</v>
      </c>
      <c r="C186" s="52" t="s">
        <v>414</v>
      </c>
      <c r="D186" s="244">
        <v>208018418</v>
      </c>
      <c r="E186" s="244">
        <v>200640395.11000001</v>
      </c>
      <c r="F186" s="54">
        <f t="shared" si="31"/>
        <v>96.4531876739876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75975953</v>
      </c>
      <c r="E188" s="53">
        <f t="shared" si="43"/>
        <v>11152246.140000001</v>
      </c>
      <c r="F188" s="54">
        <f t="shared" si="31"/>
        <v>14.678652520488949</v>
      </c>
    </row>
    <row r="189" spans="1:6" ht="12.75" customHeight="1" x14ac:dyDescent="0.2">
      <c r="A189" s="55">
        <v>3291</v>
      </c>
      <c r="B189" s="234" t="s">
        <v>419</v>
      </c>
      <c r="C189" s="52" t="s">
        <v>420</v>
      </c>
      <c r="D189" s="244">
        <v>94851</v>
      </c>
      <c r="E189" s="244">
        <v>100717.1</v>
      </c>
      <c r="F189" s="54">
        <f t="shared" si="31"/>
        <v>106.18454207124859</v>
      </c>
    </row>
    <row r="190" spans="1:6" ht="12.75" customHeight="1" x14ac:dyDescent="0.2">
      <c r="A190" s="55">
        <v>3292</v>
      </c>
      <c r="B190" s="87" t="s">
        <v>421</v>
      </c>
      <c r="C190" s="52" t="s">
        <v>422</v>
      </c>
      <c r="D190" s="244">
        <v>941198</v>
      </c>
      <c r="E190" s="244">
        <v>890972.44000000006</v>
      </c>
      <c r="F190" s="54">
        <f t="shared" si="31"/>
        <v>94.663656318861712</v>
      </c>
    </row>
    <row r="191" spans="1:6" ht="12.75" customHeight="1" x14ac:dyDescent="0.2">
      <c r="A191" s="55">
        <v>3293</v>
      </c>
      <c r="B191" s="87" t="s">
        <v>423</v>
      </c>
      <c r="C191" s="52" t="s">
        <v>424</v>
      </c>
      <c r="D191" s="244">
        <v>159721</v>
      </c>
      <c r="E191" s="244">
        <v>271042.25</v>
      </c>
      <c r="F191" s="54">
        <f t="shared" si="31"/>
        <v>169.69731594467854</v>
      </c>
    </row>
    <row r="192" spans="1:6" ht="12.75" customHeight="1" x14ac:dyDescent="0.2">
      <c r="A192" s="55">
        <v>3294</v>
      </c>
      <c r="B192" s="87" t="s">
        <v>425</v>
      </c>
      <c r="C192" s="52" t="s">
        <v>426</v>
      </c>
      <c r="D192" s="244">
        <v>226399</v>
      </c>
      <c r="E192" s="244">
        <v>112322.91</v>
      </c>
      <c r="F192" s="54">
        <f t="shared" si="31"/>
        <v>49.612811894045471</v>
      </c>
    </row>
    <row r="193" spans="1:6" ht="12.75" customHeight="1" x14ac:dyDescent="0.2">
      <c r="A193" s="55">
        <v>3295</v>
      </c>
      <c r="B193" s="87" t="s">
        <v>427</v>
      </c>
      <c r="C193" s="52" t="s">
        <v>428</v>
      </c>
      <c r="D193" s="244">
        <v>1891646</v>
      </c>
      <c r="E193" s="244">
        <v>2120834.6</v>
      </c>
      <c r="F193" s="54">
        <f t="shared" si="31"/>
        <v>112.11582928306882</v>
      </c>
    </row>
    <row r="194" spans="1:6" ht="12.75" customHeight="1" x14ac:dyDescent="0.2">
      <c r="A194" s="55" t="s">
        <v>429</v>
      </c>
      <c r="B194" s="87" t="s">
        <v>430</v>
      </c>
      <c r="C194" s="52" t="s">
        <v>429</v>
      </c>
      <c r="D194" s="244">
        <v>2688134</v>
      </c>
      <c r="E194" s="244">
        <v>6260028.29</v>
      </c>
      <c r="F194" s="54">
        <f t="shared" si="31"/>
        <v>232.87634805407765</v>
      </c>
    </row>
    <row r="195" spans="1:6" ht="12.75" customHeight="1" x14ac:dyDescent="0.2">
      <c r="A195" s="55">
        <v>3299</v>
      </c>
      <c r="B195" s="87" t="s">
        <v>431</v>
      </c>
      <c r="C195" s="52" t="s">
        <v>432</v>
      </c>
      <c r="D195" s="244">
        <v>69974004</v>
      </c>
      <c r="E195" s="244">
        <v>1396328.55</v>
      </c>
      <c r="F195" s="54">
        <f t="shared" si="31"/>
        <v>1.9954961416814163</v>
      </c>
    </row>
    <row r="196" spans="1:6" ht="12.75" customHeight="1" x14ac:dyDescent="0.2">
      <c r="A196" s="55">
        <v>34</v>
      </c>
      <c r="B196" s="234" t="s">
        <v>433</v>
      </c>
      <c r="C196" s="52" t="s">
        <v>434</v>
      </c>
      <c r="D196" s="53">
        <f t="shared" ref="D196:E196" si="44">D197+D202+D210</f>
        <v>32770146</v>
      </c>
      <c r="E196" s="53">
        <f t="shared" si="44"/>
        <v>25058085.830000002</v>
      </c>
      <c r="F196" s="54">
        <f t="shared" si="31"/>
        <v>76.466201371211469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31619207</v>
      </c>
      <c r="E202" s="53">
        <f t="shared" si="46"/>
        <v>24316443.340000004</v>
      </c>
      <c r="F202" s="54">
        <f t="shared" si="31"/>
        <v>76.904026530456633</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v>5848267</v>
      </c>
      <c r="E204" s="244">
        <v>5128267.59</v>
      </c>
      <c r="F204" s="54">
        <f t="shared" si="31"/>
        <v>87.688670677997422</v>
      </c>
    </row>
    <row r="205" spans="1:6" ht="22.8" x14ac:dyDescent="0.2">
      <c r="A205" s="55">
        <v>3423</v>
      </c>
      <c r="B205" s="234" t="s">
        <v>451</v>
      </c>
      <c r="C205" s="52" t="s">
        <v>452</v>
      </c>
      <c r="D205" s="244">
        <v>19001005</v>
      </c>
      <c r="E205" s="244">
        <v>13728229.65</v>
      </c>
      <c r="F205" s="54">
        <f t="shared" si="31"/>
        <v>72.250018617436297</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v>6769935</v>
      </c>
      <c r="E209" s="244">
        <v>5459946.0999999996</v>
      </c>
      <c r="F209" s="54">
        <f t="shared" si="31"/>
        <v>80.649904319613114</v>
      </c>
    </row>
    <row r="210" spans="1:6" ht="12.75" customHeight="1" x14ac:dyDescent="0.2">
      <c r="A210" s="55">
        <v>343</v>
      </c>
      <c r="B210" s="87" t="s">
        <v>461</v>
      </c>
      <c r="C210" s="52" t="s">
        <v>462</v>
      </c>
      <c r="D210" s="53">
        <f t="shared" ref="D210:E210" si="47">SUM(D211:D214)</f>
        <v>1150939</v>
      </c>
      <c r="E210" s="53">
        <f t="shared" si="47"/>
        <v>741642.49000000011</v>
      </c>
      <c r="F210" s="54">
        <f t="shared" si="31"/>
        <v>64.43803624692535</v>
      </c>
    </row>
    <row r="211" spans="1:6" ht="12.75" customHeight="1" x14ac:dyDescent="0.2">
      <c r="A211" s="55">
        <v>3431</v>
      </c>
      <c r="B211" s="234" t="s">
        <v>463</v>
      </c>
      <c r="C211" s="52" t="s">
        <v>464</v>
      </c>
      <c r="D211" s="244">
        <v>941225</v>
      </c>
      <c r="E211" s="244">
        <v>573949.63</v>
      </c>
      <c r="F211" s="54">
        <f t="shared" si="31"/>
        <v>60.979003957608434</v>
      </c>
    </row>
    <row r="212" spans="1:6" ht="12.75" customHeight="1" x14ac:dyDescent="0.2">
      <c r="A212" s="55">
        <v>3432</v>
      </c>
      <c r="B212" s="87" t="s">
        <v>465</v>
      </c>
      <c r="C212" s="52" t="s">
        <v>466</v>
      </c>
      <c r="D212" s="244">
        <v>179577</v>
      </c>
      <c r="E212" s="244">
        <v>133459.93</v>
      </c>
      <c r="F212" s="54">
        <f t="shared" si="31"/>
        <v>74.3190553355942</v>
      </c>
    </row>
    <row r="213" spans="1:6" ht="12.75" customHeight="1" x14ac:dyDescent="0.2">
      <c r="A213" s="55">
        <v>3433</v>
      </c>
      <c r="B213" s="87" t="s">
        <v>467</v>
      </c>
      <c r="C213" s="52" t="s">
        <v>468</v>
      </c>
      <c r="D213" s="244">
        <v>30137</v>
      </c>
      <c r="E213" s="244">
        <v>34232.93</v>
      </c>
      <c r="F213" s="54">
        <f t="shared" si="31"/>
        <v>113.59103427680259</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1680800</v>
      </c>
      <c r="E215" s="53">
        <f t="shared" si="48"/>
        <v>1134346.06</v>
      </c>
      <c r="F215" s="54">
        <f t="shared" si="31"/>
        <v>67.488461446930032</v>
      </c>
    </row>
    <row r="216" spans="1:6" ht="12.75" customHeight="1" x14ac:dyDescent="0.2">
      <c r="A216" s="55">
        <v>351</v>
      </c>
      <c r="B216" s="87" t="s">
        <v>473</v>
      </c>
      <c r="C216" s="52" t="s">
        <v>474</v>
      </c>
      <c r="D216" s="53">
        <f t="shared" ref="D216:E216" si="49">SUM(D217:D218)</f>
        <v>1680800</v>
      </c>
      <c r="E216" s="53">
        <f t="shared" si="49"/>
        <v>1134346.06</v>
      </c>
      <c r="F216" s="54">
        <f t="shared" si="31"/>
        <v>67.488461446930032</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v>1680800</v>
      </c>
      <c r="E218" s="244">
        <v>1134346.06</v>
      </c>
      <c r="F218" s="54">
        <f t="shared" si="31"/>
        <v>67.488461446930032</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67374841</v>
      </c>
      <c r="E224" s="53">
        <f t="shared" si="51"/>
        <v>71109282.170000002</v>
      </c>
      <c r="F224" s="54">
        <f t="shared" ref="F224:F235" si="52">IF(D224&lt;&gt;0,IF(E224/D224&gt;=100,"&gt;&gt;100",E224/D224*100),"-")</f>
        <v>105.54278290615929</v>
      </c>
    </row>
    <row r="225" spans="1:6" ht="12.75" customHeight="1" x14ac:dyDescent="0.2">
      <c r="A225" s="55">
        <v>361</v>
      </c>
      <c r="B225" s="87" t="s">
        <v>491</v>
      </c>
      <c r="C225" s="52" t="s">
        <v>492</v>
      </c>
      <c r="D225" s="53">
        <f t="shared" ref="D225:E225" si="53">SUM(D226:D227)</f>
        <v>80000</v>
      </c>
      <c r="E225" s="53">
        <f t="shared" si="53"/>
        <v>2570588.17</v>
      </c>
      <c r="F225" s="54">
        <f t="shared" si="52"/>
        <v>3213.2352124999998</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v>80000</v>
      </c>
      <c r="E227" s="244">
        <v>2570588.17</v>
      </c>
      <c r="F227" s="54">
        <f t="shared" si="52"/>
        <v>3213.2352124999998</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53652152</v>
      </c>
      <c r="E231" s="53">
        <f t="shared" si="55"/>
        <v>66310633.350000001</v>
      </c>
      <c r="F231" s="54">
        <f t="shared" si="52"/>
        <v>123.59361344909334</v>
      </c>
    </row>
    <row r="232" spans="1:6" ht="12.75" customHeight="1" x14ac:dyDescent="0.2">
      <c r="A232" s="55">
        <v>3631</v>
      </c>
      <c r="B232" s="87" t="s">
        <v>505</v>
      </c>
      <c r="C232" s="52" t="s">
        <v>506</v>
      </c>
      <c r="D232" s="244">
        <v>1279761</v>
      </c>
      <c r="E232" s="244">
        <v>21814476.490000002</v>
      </c>
      <c r="F232" s="54">
        <f t="shared" si="52"/>
        <v>1704.5742517548199</v>
      </c>
    </row>
    <row r="233" spans="1:6" ht="12.75" customHeight="1" x14ac:dyDescent="0.2">
      <c r="A233" s="55">
        <v>3632</v>
      </c>
      <c r="B233" s="87" t="s">
        <v>507</v>
      </c>
      <c r="C233" s="52" t="s">
        <v>508</v>
      </c>
      <c r="D233" s="244">
        <v>52372391</v>
      </c>
      <c r="E233" s="244">
        <v>44496156.859999999</v>
      </c>
      <c r="F233" s="54">
        <f t="shared" si="52"/>
        <v>84.961094978459158</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c r="E241" s="244"/>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13642689</v>
      </c>
      <c r="E244" s="53">
        <f t="shared" si="60"/>
        <v>2228060.65</v>
      </c>
      <c r="F244" s="54">
        <f t="shared" ref="F244:F251" si="61">IF(D244&lt;&gt;0,IF(E244/D244&gt;=100,"&gt;&gt;100",E244/D244*100),"-")</f>
        <v>16.331535887096742</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v>13642689</v>
      </c>
      <c r="E246" s="244">
        <v>2228060.65</v>
      </c>
      <c r="F246" s="54">
        <f t="shared" si="61"/>
        <v>16.331535887096742</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3355590358</v>
      </c>
      <c r="E263" s="53">
        <f t="shared" si="68"/>
        <v>3744749377.2700005</v>
      </c>
      <c r="F263" s="54">
        <f t="shared" ref="F263:F267" si="69">IF(D263&lt;&gt;0,IF(E263/D263&gt;=100,"&gt;&gt;100",E263/D263*100),"-")</f>
        <v>111.5973339338699</v>
      </c>
    </row>
    <row r="264" spans="1:6" ht="12.75" customHeight="1" x14ac:dyDescent="0.2">
      <c r="A264" s="55">
        <v>381</v>
      </c>
      <c r="B264" s="87" t="s">
        <v>565</v>
      </c>
      <c r="C264" s="52" t="s">
        <v>566</v>
      </c>
      <c r="D264" s="53">
        <f t="shared" ref="D264:E264" si="70">SUM(D265:D267)</f>
        <v>62150</v>
      </c>
      <c r="E264" s="53">
        <f t="shared" si="70"/>
        <v>78760</v>
      </c>
      <c r="F264" s="54">
        <f t="shared" si="69"/>
        <v>126.72566371681415</v>
      </c>
    </row>
    <row r="265" spans="1:6" ht="12.75" customHeight="1" x14ac:dyDescent="0.2">
      <c r="A265" s="55">
        <v>3811</v>
      </c>
      <c r="B265" s="87" t="s">
        <v>567</v>
      </c>
      <c r="C265" s="52" t="s">
        <v>568</v>
      </c>
      <c r="D265" s="244">
        <v>62150</v>
      </c>
      <c r="E265" s="244">
        <v>78760</v>
      </c>
      <c r="F265" s="54">
        <f t="shared" si="69"/>
        <v>126.72566371681415</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830574</v>
      </c>
      <c r="E273" s="53">
        <f t="shared" si="73"/>
        <v>278170.65999999997</v>
      </c>
      <c r="F273" s="54">
        <f t="shared" ref="F273:F284" si="74">IF(D273&lt;&gt;0,IF(E273/D273&gt;=100,"&gt;&gt;100",E273/D273*100),"-")</f>
        <v>33.491375843693632</v>
      </c>
    </row>
    <row r="274" spans="1:6" ht="12.75" customHeight="1" x14ac:dyDescent="0.2">
      <c r="A274" s="55">
        <v>3831</v>
      </c>
      <c r="B274" s="87" t="s">
        <v>585</v>
      </c>
      <c r="C274" s="52" t="s">
        <v>586</v>
      </c>
      <c r="D274" s="244">
        <v>830574</v>
      </c>
      <c r="E274" s="244">
        <v>278170.65999999997</v>
      </c>
      <c r="F274" s="54">
        <f t="shared" si="74"/>
        <v>33.491375843693632</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3354697634</v>
      </c>
      <c r="E279" s="53">
        <f t="shared" si="75"/>
        <v>3744392446.6100006</v>
      </c>
      <c r="F279" s="54">
        <f t="shared" si="74"/>
        <v>111.61639155375518</v>
      </c>
    </row>
    <row r="280" spans="1:6" ht="22.8" x14ac:dyDescent="0.2">
      <c r="A280" s="55">
        <v>3861</v>
      </c>
      <c r="B280" s="87" t="s">
        <v>596</v>
      </c>
      <c r="C280" s="52" t="s">
        <v>597</v>
      </c>
      <c r="D280" s="244">
        <v>3354697634</v>
      </c>
      <c r="E280" s="244">
        <v>1323747830.3800004</v>
      </c>
      <c r="F280" s="54">
        <f t="shared" si="74"/>
        <v>39.459527349462469</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v>2420644616.23</v>
      </c>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4747580863</v>
      </c>
      <c r="E289" s="53">
        <f t="shared" si="79"/>
        <v>5248580429.5300007</v>
      </c>
      <c r="F289" s="54">
        <f t="shared" si="76"/>
        <v>110.55273371822926</v>
      </c>
    </row>
    <row r="290" spans="1:6" ht="12.75" customHeight="1" x14ac:dyDescent="0.2">
      <c r="A290" s="55" t="s">
        <v>606</v>
      </c>
      <c r="B290" s="87" t="s">
        <v>617</v>
      </c>
      <c r="C290" s="52" t="s">
        <v>618</v>
      </c>
      <c r="D290" s="53">
        <f>IF(D6&gt;=D289,D6-D289,0)</f>
        <v>369712698</v>
      </c>
      <c r="E290" s="53">
        <f>IF(E6&gt;=E289,E6-E289,0)</f>
        <v>326437784.36999989</v>
      </c>
      <c r="F290" s="54">
        <f t="shared" si="76"/>
        <v>88.294988550812477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52752796</v>
      </c>
      <c r="E292" s="244">
        <v>67634146.980000004</v>
      </c>
      <c r="F292" s="54">
        <f t="shared" si="76"/>
        <v>128.20959666289536</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111487480</v>
      </c>
      <c r="E294" s="244">
        <v>73551124.870000005</v>
      </c>
      <c r="F294" s="54">
        <f t="shared" si="76"/>
        <v>65.972542271114207</v>
      </c>
    </row>
    <row r="295" spans="1:6" ht="12"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4" t="s">
        <v>631</v>
      </c>
      <c r="B297" s="355"/>
      <c r="C297" s="221"/>
      <c r="D297" s="60"/>
      <c r="E297" s="60"/>
      <c r="F297" s="61"/>
    </row>
    <row r="298" spans="1:6" ht="12.75" customHeight="1" x14ac:dyDescent="0.2">
      <c r="A298" s="55">
        <v>7</v>
      </c>
      <c r="B298" s="87" t="s">
        <v>632</v>
      </c>
      <c r="C298" s="52" t="s">
        <v>633</v>
      </c>
      <c r="D298" s="53">
        <f t="shared" ref="D298:E298" si="80">D299+D311+D344+D348</f>
        <v>126967</v>
      </c>
      <c r="E298" s="53">
        <f t="shared" si="80"/>
        <v>26010.26</v>
      </c>
      <c r="F298" s="54">
        <f t="shared" ref="F298:F418" si="81">IF(D298&lt;&gt;0,IF(E298/D298&gt;=100,"&gt;&gt;100",E298/D298*100),"-")</f>
        <v>20.485842778044688</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126967</v>
      </c>
      <c r="E311" s="53">
        <f t="shared" si="85"/>
        <v>26010.26</v>
      </c>
      <c r="F311" s="54">
        <f t="shared" si="81"/>
        <v>20.485842778044688</v>
      </c>
    </row>
    <row r="312" spans="1:6" ht="12.75" customHeight="1" x14ac:dyDescent="0.2">
      <c r="A312" s="55">
        <v>721</v>
      </c>
      <c r="B312" s="87" t="s">
        <v>660</v>
      </c>
      <c r="C312" s="52" t="s">
        <v>661</v>
      </c>
      <c r="D312" s="53">
        <f t="shared" ref="D312:E312" si="86">SUM(D313:D316)</f>
        <v>39767</v>
      </c>
      <c r="E312" s="53">
        <f t="shared" si="86"/>
        <v>26010.26</v>
      </c>
      <c r="F312" s="54">
        <f t="shared" si="81"/>
        <v>65.406643699549875</v>
      </c>
    </row>
    <row r="313" spans="1:6" ht="12.75" customHeight="1" x14ac:dyDescent="0.2">
      <c r="A313" s="55">
        <v>7211</v>
      </c>
      <c r="B313" s="87" t="s">
        <v>662</v>
      </c>
      <c r="C313" s="52" t="s">
        <v>663</v>
      </c>
      <c r="D313" s="244">
        <v>39767</v>
      </c>
      <c r="E313" s="244">
        <v>26010.26</v>
      </c>
      <c r="F313" s="54">
        <f t="shared" si="81"/>
        <v>65.406643699549875</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87200</v>
      </c>
      <c r="E326" s="53">
        <f t="shared" si="88"/>
        <v>0</v>
      </c>
      <c r="F326" s="54">
        <f t="shared" si="81"/>
        <v>0</v>
      </c>
    </row>
    <row r="327" spans="1:6" ht="12.75" customHeight="1" x14ac:dyDescent="0.2">
      <c r="A327" s="55">
        <v>7231</v>
      </c>
      <c r="B327" s="87" t="s">
        <v>690</v>
      </c>
      <c r="C327" s="52" t="s">
        <v>691</v>
      </c>
      <c r="D327" s="244">
        <v>87200</v>
      </c>
      <c r="E327" s="244"/>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410508282</v>
      </c>
      <c r="E350" s="53">
        <f t="shared" si="95"/>
        <v>416705744.13</v>
      </c>
      <c r="F350" s="54">
        <f t="shared" si="81"/>
        <v>101.50970453015123</v>
      </c>
    </row>
    <row r="351" spans="1:6" ht="12.75" customHeight="1" x14ac:dyDescent="0.2">
      <c r="A351" s="55">
        <v>41</v>
      </c>
      <c r="B351" s="87" t="s">
        <v>738</v>
      </c>
      <c r="C351" s="52" t="s">
        <v>35</v>
      </c>
      <c r="D351" s="53">
        <f t="shared" ref="D351:E351" si="96">D352+D356</f>
        <v>20768155</v>
      </c>
      <c r="E351" s="53">
        <f t="shared" si="96"/>
        <v>17766894.18</v>
      </c>
      <c r="F351" s="54">
        <f t="shared" si="81"/>
        <v>85.548736418810435</v>
      </c>
    </row>
    <row r="352" spans="1:6" ht="12.75" customHeight="1" x14ac:dyDescent="0.2">
      <c r="A352" s="55">
        <v>411</v>
      </c>
      <c r="B352" s="87" t="s">
        <v>739</v>
      </c>
      <c r="C352" s="52" t="s">
        <v>740</v>
      </c>
      <c r="D352" s="53">
        <f t="shared" ref="D352:E352" si="97">SUM(D353:D355)</f>
        <v>20768155</v>
      </c>
      <c r="E352" s="53">
        <f t="shared" si="97"/>
        <v>17766894.18</v>
      </c>
      <c r="F352" s="54">
        <f t="shared" si="81"/>
        <v>85.548736418810435</v>
      </c>
    </row>
    <row r="353" spans="1:6" ht="12.75" customHeight="1" x14ac:dyDescent="0.2">
      <c r="A353" s="55">
        <v>4111</v>
      </c>
      <c r="B353" s="87" t="s">
        <v>638</v>
      </c>
      <c r="C353" s="52" t="s">
        <v>741</v>
      </c>
      <c r="D353" s="244">
        <v>20768155</v>
      </c>
      <c r="E353" s="244">
        <v>17766894.18</v>
      </c>
      <c r="F353" s="54">
        <f t="shared" si="81"/>
        <v>85.548736418810435</v>
      </c>
    </row>
    <row r="354" spans="1:6" ht="12.75" customHeight="1" x14ac:dyDescent="0.2">
      <c r="A354" s="55">
        <v>4112</v>
      </c>
      <c r="B354" s="87" t="s">
        <v>640</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646</v>
      </c>
      <c r="C357" s="52" t="s">
        <v>747</v>
      </c>
      <c r="D357" s="244"/>
      <c r="E357" s="244"/>
      <c r="F357" s="54" t="str">
        <f t="shared" si="81"/>
        <v>-</v>
      </c>
    </row>
    <row r="358" spans="1:6" ht="12.75" customHeight="1" x14ac:dyDescent="0.2">
      <c r="A358" s="55">
        <v>4122</v>
      </c>
      <c r="B358" s="87" t="s">
        <v>648</v>
      </c>
      <c r="C358" s="52" t="s">
        <v>748</v>
      </c>
      <c r="D358" s="244"/>
      <c r="E358" s="244"/>
      <c r="F358" s="54" t="str">
        <f t="shared" si="81"/>
        <v>-</v>
      </c>
    </row>
    <row r="359" spans="1:6" ht="12.75" customHeight="1" x14ac:dyDescent="0.2">
      <c r="A359" s="55">
        <v>4123</v>
      </c>
      <c r="B359" s="87" t="s">
        <v>650</v>
      </c>
      <c r="C359" s="52" t="s">
        <v>749</v>
      </c>
      <c r="D359" s="244"/>
      <c r="E359" s="244"/>
      <c r="F359" s="54" t="str">
        <f t="shared" si="81"/>
        <v>-</v>
      </c>
    </row>
    <row r="360" spans="1:6" ht="12.75" customHeight="1" x14ac:dyDescent="0.2">
      <c r="A360" s="55">
        <v>4124</v>
      </c>
      <c r="B360" s="87" t="s">
        <v>652</v>
      </c>
      <c r="C360" s="52" t="s">
        <v>750</v>
      </c>
      <c r="D360" s="244"/>
      <c r="E360" s="244"/>
      <c r="F360" s="54" t="str">
        <f t="shared" si="81"/>
        <v>-</v>
      </c>
    </row>
    <row r="361" spans="1:6" ht="12.75" customHeight="1" x14ac:dyDescent="0.2">
      <c r="A361" s="55">
        <v>4125</v>
      </c>
      <c r="B361" s="87" t="s">
        <v>654</v>
      </c>
      <c r="C361" s="52" t="s">
        <v>751</v>
      </c>
      <c r="D361" s="244"/>
      <c r="E361" s="244"/>
      <c r="F361" s="54" t="str">
        <f t="shared" si="81"/>
        <v>-</v>
      </c>
    </row>
    <row r="362" spans="1:6" ht="12.75" customHeight="1" x14ac:dyDescent="0.2">
      <c r="A362" s="55">
        <v>4126</v>
      </c>
      <c r="B362" s="87" t="s">
        <v>656</v>
      </c>
      <c r="C362" s="52" t="s">
        <v>752</v>
      </c>
      <c r="D362" s="244"/>
      <c r="E362" s="244"/>
      <c r="F362" s="54" t="str">
        <f t="shared" si="81"/>
        <v>-</v>
      </c>
    </row>
    <row r="363" spans="1:6" ht="22.8" x14ac:dyDescent="0.2">
      <c r="A363" s="55">
        <v>42</v>
      </c>
      <c r="B363" s="234" t="s">
        <v>753</v>
      </c>
      <c r="C363" s="52" t="s">
        <v>754</v>
      </c>
      <c r="D363" s="53">
        <f t="shared" ref="D363:E363" si="99">D364+D369+D378+D383+D388+D391</f>
        <v>219512686</v>
      </c>
      <c r="E363" s="53">
        <f t="shared" si="99"/>
        <v>207557646.55000001</v>
      </c>
      <c r="F363" s="54">
        <f t="shared" si="81"/>
        <v>94.553827540518554</v>
      </c>
    </row>
    <row r="364" spans="1:6" ht="12.75" customHeight="1" x14ac:dyDescent="0.2">
      <c r="A364" s="55">
        <v>421</v>
      </c>
      <c r="B364" s="87" t="s">
        <v>755</v>
      </c>
      <c r="C364" s="52" t="s">
        <v>756</v>
      </c>
      <c r="D364" s="53">
        <f t="shared" ref="D364:E364" si="100">SUM(D365:D368)</f>
        <v>208019114</v>
      </c>
      <c r="E364" s="53">
        <f t="shared" si="100"/>
        <v>173651693.06999999</v>
      </c>
      <c r="F364" s="54">
        <f t="shared" si="81"/>
        <v>83.478719686307286</v>
      </c>
    </row>
    <row r="365" spans="1:6" ht="12.75" customHeight="1" x14ac:dyDescent="0.2">
      <c r="A365" s="55">
        <v>4211</v>
      </c>
      <c r="B365" s="87" t="s">
        <v>662</v>
      </c>
      <c r="C365" s="52" t="s">
        <v>757</v>
      </c>
      <c r="D365" s="244"/>
      <c r="E365" s="244"/>
      <c r="F365" s="54" t="str">
        <f t="shared" si="81"/>
        <v>-</v>
      </c>
    </row>
    <row r="366" spans="1:6" ht="12.75" customHeight="1" x14ac:dyDescent="0.2">
      <c r="A366" s="55">
        <v>4212</v>
      </c>
      <c r="B366" s="87" t="s">
        <v>664</v>
      </c>
      <c r="C366" s="52" t="s">
        <v>758</v>
      </c>
      <c r="D366" s="244">
        <v>7272775</v>
      </c>
      <c r="E366" s="244">
        <v>20389424.390000001</v>
      </c>
      <c r="F366" s="54">
        <f t="shared" si="81"/>
        <v>280.35274554760736</v>
      </c>
    </row>
    <row r="367" spans="1:6" ht="12.75" customHeight="1" x14ac:dyDescent="0.2">
      <c r="A367" s="55">
        <v>4213</v>
      </c>
      <c r="B367" s="87" t="s">
        <v>666</v>
      </c>
      <c r="C367" s="52" t="s">
        <v>759</v>
      </c>
      <c r="D367" s="244"/>
      <c r="E367" s="244"/>
      <c r="F367" s="54" t="str">
        <f t="shared" si="81"/>
        <v>-</v>
      </c>
    </row>
    <row r="368" spans="1:6" ht="12.75" customHeight="1" x14ac:dyDescent="0.2">
      <c r="A368" s="55">
        <v>4214</v>
      </c>
      <c r="B368" s="87" t="s">
        <v>668</v>
      </c>
      <c r="C368" s="52" t="s">
        <v>760</v>
      </c>
      <c r="D368" s="244">
        <v>200746339</v>
      </c>
      <c r="E368" s="244">
        <v>153262268.68000001</v>
      </c>
      <c r="F368" s="54">
        <f t="shared" si="81"/>
        <v>76.346233482245481</v>
      </c>
    </row>
    <row r="369" spans="1:6" ht="12.75" customHeight="1" x14ac:dyDescent="0.2">
      <c r="A369" s="55">
        <v>422</v>
      </c>
      <c r="B369" s="87" t="s">
        <v>761</v>
      </c>
      <c r="C369" s="52" t="s">
        <v>762</v>
      </c>
      <c r="D369" s="53">
        <f t="shared" ref="D369:E369" si="101">SUM(D370:D377)</f>
        <v>4569100</v>
      </c>
      <c r="E369" s="53">
        <f t="shared" si="101"/>
        <v>24717778.93</v>
      </c>
      <c r="F369" s="54">
        <f t="shared" si="81"/>
        <v>540.97697424000341</v>
      </c>
    </row>
    <row r="370" spans="1:6" ht="12.75" customHeight="1" x14ac:dyDescent="0.2">
      <c r="A370" s="55">
        <v>4221</v>
      </c>
      <c r="B370" s="87" t="s">
        <v>672</v>
      </c>
      <c r="C370" s="52" t="s">
        <v>763</v>
      </c>
      <c r="D370" s="244">
        <v>1721071</v>
      </c>
      <c r="E370" s="244">
        <v>1537673.5699999998</v>
      </c>
      <c r="F370" s="54">
        <f t="shared" si="81"/>
        <v>89.343993943306216</v>
      </c>
    </row>
    <row r="371" spans="1:6" ht="12.75" customHeight="1" x14ac:dyDescent="0.2">
      <c r="A371" s="55">
        <v>4222</v>
      </c>
      <c r="B371" s="87" t="s">
        <v>764</v>
      </c>
      <c r="C371" s="52" t="s">
        <v>765</v>
      </c>
      <c r="D371" s="244">
        <v>352526</v>
      </c>
      <c r="E371" s="244">
        <v>79430</v>
      </c>
      <c r="F371" s="54">
        <f t="shared" si="81"/>
        <v>22.531671422817041</v>
      </c>
    </row>
    <row r="372" spans="1:6" ht="12.75" customHeight="1" x14ac:dyDescent="0.2">
      <c r="A372" s="55">
        <v>4223</v>
      </c>
      <c r="B372" s="87" t="s">
        <v>676</v>
      </c>
      <c r="C372" s="52" t="s">
        <v>766</v>
      </c>
      <c r="D372" s="244"/>
      <c r="E372" s="244"/>
      <c r="F372" s="54" t="str">
        <f t="shared" si="81"/>
        <v>-</v>
      </c>
    </row>
    <row r="373" spans="1:6" ht="12.75" customHeight="1" x14ac:dyDescent="0.2">
      <c r="A373" s="55">
        <v>4224</v>
      </c>
      <c r="B373" s="87" t="s">
        <v>678</v>
      </c>
      <c r="C373" s="52" t="s">
        <v>767</v>
      </c>
      <c r="D373" s="244">
        <v>49786</v>
      </c>
      <c r="E373" s="244">
        <v>328587.5</v>
      </c>
      <c r="F373" s="54">
        <f t="shared" si="81"/>
        <v>659.99979914032053</v>
      </c>
    </row>
    <row r="374" spans="1:6" ht="12.75" customHeight="1" x14ac:dyDescent="0.2">
      <c r="A374" s="55">
        <v>4225</v>
      </c>
      <c r="B374" s="87" t="s">
        <v>680</v>
      </c>
      <c r="C374" s="52" t="s">
        <v>768</v>
      </c>
      <c r="D374" s="244"/>
      <c r="E374" s="244"/>
      <c r="F374" s="54" t="str">
        <f t="shared" si="81"/>
        <v>-</v>
      </c>
    </row>
    <row r="375" spans="1:6" ht="12.75" customHeight="1" x14ac:dyDescent="0.2">
      <c r="A375" s="55">
        <v>4226</v>
      </c>
      <c r="B375" s="87" t="s">
        <v>682</v>
      </c>
      <c r="C375" s="52" t="s">
        <v>769</v>
      </c>
      <c r="D375" s="244"/>
      <c r="E375" s="244"/>
      <c r="F375" s="54" t="str">
        <f t="shared" si="81"/>
        <v>-</v>
      </c>
    </row>
    <row r="376" spans="1:6" ht="12.75" customHeight="1" x14ac:dyDescent="0.2">
      <c r="A376" s="55">
        <v>4227</v>
      </c>
      <c r="B376" s="234" t="s">
        <v>684</v>
      </c>
      <c r="C376" s="52" t="s">
        <v>770</v>
      </c>
      <c r="D376" s="244">
        <v>2445717</v>
      </c>
      <c r="E376" s="244">
        <v>22772087.859999999</v>
      </c>
      <c r="F376" s="54">
        <f t="shared" si="81"/>
        <v>931.10068989993522</v>
      </c>
    </row>
    <row r="377" spans="1:6" ht="12.75" customHeight="1" x14ac:dyDescent="0.2">
      <c r="A377" s="55" t="s">
        <v>771</v>
      </c>
      <c r="B377" s="234" t="s">
        <v>687</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690</v>
      </c>
      <c r="C379" s="52" t="s">
        <v>774</v>
      </c>
      <c r="D379" s="244"/>
      <c r="E379" s="244"/>
      <c r="F379" s="54" t="str">
        <f t="shared" si="81"/>
        <v>-</v>
      </c>
    </row>
    <row r="380" spans="1:6" ht="12.75" customHeight="1" x14ac:dyDescent="0.2">
      <c r="A380" s="55">
        <v>4232</v>
      </c>
      <c r="B380" s="87" t="s">
        <v>692</v>
      </c>
      <c r="C380" s="52" t="s">
        <v>775</v>
      </c>
      <c r="D380" s="244"/>
      <c r="E380" s="244"/>
      <c r="F380" s="54" t="str">
        <f t="shared" si="81"/>
        <v>-</v>
      </c>
    </row>
    <row r="381" spans="1:6" ht="12.75" customHeight="1" x14ac:dyDescent="0.2">
      <c r="A381" s="55">
        <v>4233</v>
      </c>
      <c r="B381" s="87" t="s">
        <v>694</v>
      </c>
      <c r="C381" s="52" t="s">
        <v>776</v>
      </c>
      <c r="D381" s="244"/>
      <c r="E381" s="244"/>
      <c r="F381" s="54" t="str">
        <f t="shared" si="81"/>
        <v>-</v>
      </c>
    </row>
    <row r="382" spans="1:6" ht="12.75" customHeight="1" x14ac:dyDescent="0.2">
      <c r="A382" s="55">
        <v>4234</v>
      </c>
      <c r="B382" s="234" t="s">
        <v>696</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702</v>
      </c>
      <c r="C385" s="52" t="s">
        <v>782</v>
      </c>
      <c r="D385" s="244"/>
      <c r="E385" s="244"/>
      <c r="F385" s="54" t="str">
        <f t="shared" si="81"/>
        <v>-</v>
      </c>
    </row>
    <row r="386" spans="1:6" ht="12.75" customHeight="1" x14ac:dyDescent="0.2">
      <c r="A386" s="55">
        <v>4243</v>
      </c>
      <c r="B386" s="87" t="s">
        <v>704</v>
      </c>
      <c r="C386" s="52" t="s">
        <v>783</v>
      </c>
      <c r="D386" s="244"/>
      <c r="E386" s="244"/>
      <c r="F386" s="54" t="str">
        <f t="shared" si="81"/>
        <v>-</v>
      </c>
    </row>
    <row r="387" spans="1:6" ht="12.75" customHeight="1" x14ac:dyDescent="0.2">
      <c r="A387" s="55">
        <v>4244</v>
      </c>
      <c r="B387" s="87" t="s">
        <v>706</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712</v>
      </c>
      <c r="C390" s="52" t="s">
        <v>789</v>
      </c>
      <c r="D390" s="244"/>
      <c r="E390" s="244"/>
      <c r="F390" s="54" t="str">
        <f t="shared" si="81"/>
        <v>-</v>
      </c>
    </row>
    <row r="391" spans="1:6" ht="12.75" customHeight="1" x14ac:dyDescent="0.2">
      <c r="A391" s="55">
        <v>426</v>
      </c>
      <c r="B391" s="87" t="s">
        <v>790</v>
      </c>
      <c r="C391" s="52" t="s">
        <v>791</v>
      </c>
      <c r="D391" s="53">
        <f t="shared" ref="D391:E391" si="105">SUM(D392:D395)</f>
        <v>6924472</v>
      </c>
      <c r="E391" s="53">
        <f t="shared" si="105"/>
        <v>9188174.5500000007</v>
      </c>
      <c r="F391" s="54">
        <f t="shared" si="81"/>
        <v>132.69133805436718</v>
      </c>
    </row>
    <row r="392" spans="1:6" ht="12.75" customHeight="1" x14ac:dyDescent="0.2">
      <c r="A392" s="55">
        <v>4261</v>
      </c>
      <c r="B392" s="87" t="s">
        <v>716</v>
      </c>
      <c r="C392" s="52" t="s">
        <v>792</v>
      </c>
      <c r="D392" s="244"/>
      <c r="E392" s="244"/>
      <c r="F392" s="54" t="str">
        <f t="shared" si="81"/>
        <v>-</v>
      </c>
    </row>
    <row r="393" spans="1:6" ht="12.75" customHeight="1" x14ac:dyDescent="0.2">
      <c r="A393" s="55">
        <v>4262</v>
      </c>
      <c r="B393" s="87" t="s">
        <v>718</v>
      </c>
      <c r="C393" s="52" t="s">
        <v>793</v>
      </c>
      <c r="D393" s="244">
        <v>6924472</v>
      </c>
      <c r="E393" s="244">
        <v>9188174.5500000007</v>
      </c>
      <c r="F393" s="54">
        <f t="shared" si="81"/>
        <v>132.69133805436718</v>
      </c>
    </row>
    <row r="394" spans="1:6" ht="12.75" customHeight="1" x14ac:dyDescent="0.2">
      <c r="A394" s="55">
        <v>4263</v>
      </c>
      <c r="B394" s="87" t="s">
        <v>720</v>
      </c>
      <c r="C394" s="52" t="s">
        <v>794</v>
      </c>
      <c r="D394" s="244"/>
      <c r="E394" s="244"/>
      <c r="F394" s="54" t="str">
        <f t="shared" si="81"/>
        <v>-</v>
      </c>
    </row>
    <row r="395" spans="1:6" ht="12.75" customHeight="1" x14ac:dyDescent="0.2">
      <c r="A395" s="55">
        <v>4264</v>
      </c>
      <c r="B395" s="87" t="s">
        <v>722</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728</v>
      </c>
      <c r="C398" s="52" t="s">
        <v>800</v>
      </c>
      <c r="D398" s="244"/>
      <c r="E398" s="244"/>
      <c r="F398" s="54" t="str">
        <f t="shared" si="81"/>
        <v>-</v>
      </c>
    </row>
    <row r="399" spans="1:6" ht="12.75" customHeight="1" x14ac:dyDescent="0.2">
      <c r="A399" s="55">
        <v>4312</v>
      </c>
      <c r="B399" s="87" t="s">
        <v>730</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170227441</v>
      </c>
      <c r="E402" s="53">
        <f t="shared" si="109"/>
        <v>191381203.40000001</v>
      </c>
      <c r="F402" s="54">
        <f t="shared" si="81"/>
        <v>112.42676402566612</v>
      </c>
    </row>
    <row r="403" spans="1:6" ht="12.75" customHeight="1" x14ac:dyDescent="0.2">
      <c r="A403" s="55">
        <v>451</v>
      </c>
      <c r="B403" s="87" t="s">
        <v>808</v>
      </c>
      <c r="C403" s="52" t="s">
        <v>809</v>
      </c>
      <c r="D403" s="244">
        <v>170227441</v>
      </c>
      <c r="E403" s="244">
        <v>191381203.40000001</v>
      </c>
      <c r="F403" s="54">
        <f t="shared" si="81"/>
        <v>112.42676402566612</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606</v>
      </c>
      <c r="B407" s="87" t="s">
        <v>816</v>
      </c>
      <c r="C407" s="52" t="s">
        <v>817</v>
      </c>
      <c r="D407" s="53">
        <f t="shared" ref="D407:E407" si="110">IF(D298&gt;=D350,D298-D350,0)</f>
        <v>0</v>
      </c>
      <c r="E407" s="53">
        <f t="shared" si="110"/>
        <v>0</v>
      </c>
      <c r="F407" s="54" t="str">
        <f t="shared" si="81"/>
        <v>-</v>
      </c>
    </row>
    <row r="408" spans="1:6" ht="12.75" customHeight="1" x14ac:dyDescent="0.2">
      <c r="A408" s="55" t="s">
        <v>606</v>
      </c>
      <c r="B408" s="87" t="s">
        <v>818</v>
      </c>
      <c r="C408" s="52" t="s">
        <v>819</v>
      </c>
      <c r="D408" s="53">
        <f t="shared" ref="D408:E408" si="111">IF(D350&gt;=D298,D350-D298,0)</f>
        <v>410381315</v>
      </c>
      <c r="E408" s="53">
        <f t="shared" si="111"/>
        <v>416679733.87</v>
      </c>
      <c r="F408" s="54">
        <f t="shared" si="81"/>
        <v>101.53477232997317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606</v>
      </c>
      <c r="B412" s="87" t="s">
        <v>826</v>
      </c>
      <c r="C412" s="52" t="s">
        <v>827</v>
      </c>
      <c r="D412" s="53">
        <f>D6+D298</f>
        <v>5117420528</v>
      </c>
      <c r="E412" s="53">
        <f>E6+E298</f>
        <v>5575044224.1600008</v>
      </c>
      <c r="F412" s="54">
        <f t="shared" si="81"/>
        <v>108.94246805897833</v>
      </c>
    </row>
    <row r="413" spans="1:6" ht="12.75" customHeight="1" x14ac:dyDescent="0.2">
      <c r="A413" s="55" t="s">
        <v>606</v>
      </c>
      <c r="B413" s="87" t="s">
        <v>828</v>
      </c>
      <c r="C413" s="52" t="s">
        <v>829</v>
      </c>
      <c r="D413" s="53">
        <f t="shared" ref="D413:E413" si="112">D289+D350</f>
        <v>5158089145</v>
      </c>
      <c r="E413" s="53">
        <f t="shared" si="112"/>
        <v>5665286173.6600008</v>
      </c>
      <c r="F413" s="54">
        <f t="shared" si="81"/>
        <v>109.83304115927606</v>
      </c>
    </row>
    <row r="414" spans="1:6" ht="12.75" customHeight="1" x14ac:dyDescent="0.2">
      <c r="A414" s="55" t="s">
        <v>606</v>
      </c>
      <c r="B414" s="87" t="s">
        <v>830</v>
      </c>
      <c r="C414" s="52" t="s">
        <v>831</v>
      </c>
      <c r="D414" s="53">
        <f t="shared" ref="D414:E414" si="113">IF(D412&gt;=D413,D412-D413,0)</f>
        <v>0</v>
      </c>
      <c r="E414" s="53">
        <f t="shared" si="113"/>
        <v>0</v>
      </c>
      <c r="F414" s="54" t="str">
        <f t="shared" si="81"/>
        <v>-</v>
      </c>
    </row>
    <row r="415" spans="1:6" ht="12.75" customHeight="1" x14ac:dyDescent="0.2">
      <c r="A415" s="55" t="s">
        <v>606</v>
      </c>
      <c r="B415" s="87" t="s">
        <v>832</v>
      </c>
      <c r="C415" s="52" t="s">
        <v>833</v>
      </c>
      <c r="D415" s="53">
        <f t="shared" ref="D415:E415" si="114">IF(D413&gt;=D412,D413-D412,0)</f>
        <v>40668617</v>
      </c>
      <c r="E415" s="53">
        <f t="shared" si="114"/>
        <v>90241949.5</v>
      </c>
      <c r="F415" s="54">
        <f t="shared" si="81"/>
        <v>221.89579129282907</v>
      </c>
    </row>
    <row r="416" spans="1:6" ht="12.75" customHeight="1" x14ac:dyDescent="0.2">
      <c r="A416" s="62" t="s">
        <v>834</v>
      </c>
      <c r="B416" s="234" t="s">
        <v>835</v>
      </c>
      <c r="C416" s="63" t="s">
        <v>836</v>
      </c>
      <c r="D416" s="53">
        <f t="shared" ref="D416:E416" si="115">IF(D292-D293+D409-D410&gt;=0,D292-D293+D409-D410,0)</f>
        <v>52752796</v>
      </c>
      <c r="E416" s="53">
        <f t="shared" si="115"/>
        <v>67634146.980000004</v>
      </c>
      <c r="F416" s="54">
        <f t="shared" si="81"/>
        <v>128.20959666289536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111487480</v>
      </c>
      <c r="E418" s="64">
        <f t="shared" si="117"/>
        <v>73551124.870000005</v>
      </c>
      <c r="F418" s="59">
        <f t="shared" si="81"/>
        <v>65.972542271114207</v>
      </c>
    </row>
    <row r="419" spans="1:6" s="77" customFormat="1" ht="20.100000000000001" customHeight="1" x14ac:dyDescent="0.25">
      <c r="A419" s="354" t="s">
        <v>842</v>
      </c>
      <c r="B419" s="355"/>
      <c r="C419" s="221"/>
      <c r="D419" s="60"/>
      <c r="E419" s="60"/>
      <c r="F419" s="61"/>
    </row>
    <row r="420" spans="1:6" ht="12.75" customHeight="1" x14ac:dyDescent="0.2">
      <c r="A420" s="55">
        <v>8</v>
      </c>
      <c r="B420" s="87" t="s">
        <v>843</v>
      </c>
      <c r="C420" s="52" t="s">
        <v>844</v>
      </c>
      <c r="D420" s="53">
        <f t="shared" ref="D420:E420" si="118">D421+D459+D472+D484+D515</f>
        <v>410437805</v>
      </c>
      <c r="E420" s="53">
        <f t="shared" si="118"/>
        <v>444863864.36000001</v>
      </c>
      <c r="F420" s="54">
        <f t="shared" ref="F420:F647" si="119">IF(D420&lt;&gt;0,IF(E420/D420&gt;=100,"&gt;&gt;100",E420/D420*100),"-")</f>
        <v>108.38764337510285</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729797</v>
      </c>
      <c r="E472" s="53">
        <f t="shared" si="133"/>
        <v>16974.3</v>
      </c>
      <c r="F472" s="54">
        <f t="shared" si="119"/>
        <v>2.3258933648672162</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729797</v>
      </c>
      <c r="E481" s="53">
        <f t="shared" si="136"/>
        <v>16974.3</v>
      </c>
      <c r="F481" s="54">
        <f t="shared" si="119"/>
        <v>2.3258933648672162</v>
      </c>
    </row>
    <row r="482" spans="1:6" ht="12.75" customHeight="1" x14ac:dyDescent="0.2">
      <c r="A482" s="55">
        <v>8341</v>
      </c>
      <c r="B482" s="87" t="s">
        <v>967</v>
      </c>
      <c r="C482" s="52" t="s">
        <v>968</v>
      </c>
      <c r="D482" s="244">
        <v>729797</v>
      </c>
      <c r="E482" s="244">
        <v>16974.3</v>
      </c>
      <c r="F482" s="54">
        <f t="shared" si="119"/>
        <v>2.3258933648672162</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409708008</v>
      </c>
      <c r="E484" s="53">
        <f t="shared" si="137"/>
        <v>444846890.06</v>
      </c>
      <c r="F484" s="54">
        <f t="shared" si="119"/>
        <v>108.5765670609006</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409708008</v>
      </c>
      <c r="E495" s="53">
        <f t="shared" si="140"/>
        <v>444846890.06</v>
      </c>
      <c r="F495" s="54">
        <f t="shared" si="119"/>
        <v>108.5765670609006</v>
      </c>
    </row>
    <row r="496" spans="1:6" ht="12.75" customHeight="1" x14ac:dyDescent="0.2">
      <c r="A496" s="55">
        <v>8443</v>
      </c>
      <c r="B496" s="87" t="s">
        <v>995</v>
      </c>
      <c r="C496" s="52" t="s">
        <v>996</v>
      </c>
      <c r="D496" s="244">
        <v>409708008</v>
      </c>
      <c r="E496" s="244">
        <v>444846890.06</v>
      </c>
      <c r="F496" s="54">
        <f t="shared" si="119"/>
        <v>108.5765670609006</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367944375</v>
      </c>
      <c r="E528" s="53">
        <f t="shared" si="148"/>
        <v>380118666.38</v>
      </c>
      <c r="F528" s="54">
        <f t="shared" si="119"/>
        <v>103.30873148420872</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367944375</v>
      </c>
      <c r="E593" s="53">
        <f t="shared" si="167"/>
        <v>380118666.38</v>
      </c>
      <c r="F593" s="54">
        <f t="shared" si="119"/>
        <v>103.30873148420872</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23999970</v>
      </c>
      <c r="E599" s="53">
        <f t="shared" si="169"/>
        <v>23999970.079999998</v>
      </c>
      <c r="F599" s="54">
        <f t="shared" si="119"/>
        <v>100.00000033333374</v>
      </c>
    </row>
    <row r="600" spans="1:6" ht="12.75" customHeight="1" x14ac:dyDescent="0.2">
      <c r="A600" s="55">
        <v>5422</v>
      </c>
      <c r="B600" s="87" t="s">
        <v>1194</v>
      </c>
      <c r="C600" s="52" t="s">
        <v>1195</v>
      </c>
      <c r="D600" s="244">
        <v>23999970</v>
      </c>
      <c r="E600" s="244">
        <v>23999970.079999998</v>
      </c>
      <c r="F600" s="54">
        <f t="shared" si="119"/>
        <v>100.00000033333374</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90077119</v>
      </c>
      <c r="E605" s="53">
        <f t="shared" si="171"/>
        <v>103690288.02</v>
      </c>
      <c r="F605" s="54">
        <f t="shared" si="119"/>
        <v>115.11279353861217</v>
      </c>
    </row>
    <row r="606" spans="1:6" ht="22.8" x14ac:dyDescent="0.2">
      <c r="A606" s="55">
        <v>5443</v>
      </c>
      <c r="B606" s="87" t="s">
        <v>1206</v>
      </c>
      <c r="C606" s="52" t="s">
        <v>1207</v>
      </c>
      <c r="D606" s="244">
        <v>90077119</v>
      </c>
      <c r="E606" s="244">
        <v>103690288.02</v>
      </c>
      <c r="F606" s="54">
        <f t="shared" si="119"/>
        <v>115.11279353861217</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253867286</v>
      </c>
      <c r="E617" s="53">
        <f t="shared" si="173"/>
        <v>252428408.28</v>
      </c>
      <c r="F617" s="54">
        <f t="shared" si="119"/>
        <v>99.433216566548865</v>
      </c>
    </row>
    <row r="618" spans="1:6" ht="12.75" customHeight="1" x14ac:dyDescent="0.2">
      <c r="A618" s="55">
        <v>5471</v>
      </c>
      <c r="B618" s="87" t="s">
        <v>1230</v>
      </c>
      <c r="C618" s="52" t="s">
        <v>1231</v>
      </c>
      <c r="D618" s="244">
        <v>253867286</v>
      </c>
      <c r="E618" s="244">
        <v>252428408.28</v>
      </c>
      <c r="F618" s="54">
        <f t="shared" si="119"/>
        <v>99.433216566548865</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606</v>
      </c>
      <c r="B635" s="87" t="s">
        <v>1264</v>
      </c>
      <c r="C635" s="52" t="s">
        <v>1265</v>
      </c>
      <c r="D635" s="53">
        <f t="shared" ref="D635:E635" si="178">IF(D420-D528&gt;=0,D420-D528,0)</f>
        <v>42493430</v>
      </c>
      <c r="E635" s="53">
        <f t="shared" si="178"/>
        <v>64745197.980000019</v>
      </c>
      <c r="F635" s="54">
        <f t="shared" si="119"/>
        <v>152.36519617267899</v>
      </c>
    </row>
    <row r="636" spans="1:6" ht="12.75" customHeight="1" x14ac:dyDescent="0.2">
      <c r="A636" s="55" t="s">
        <v>606</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26789022</v>
      </c>
      <c r="E637" s="244">
        <v>13732483.43</v>
      </c>
      <c r="F637" s="54">
        <f t="shared" si="119"/>
        <v>51.261607945224732</v>
      </c>
    </row>
    <row r="638" spans="1:6" ht="12.75" customHeight="1" x14ac:dyDescent="0.2">
      <c r="A638" s="55">
        <v>92223</v>
      </c>
      <c r="B638" s="87" t="s">
        <v>1270</v>
      </c>
      <c r="C638" s="52" t="s">
        <v>1271</v>
      </c>
      <c r="D638" s="244"/>
      <c r="E638" s="244"/>
      <c r="F638" s="54" t="str">
        <f t="shared" si="119"/>
        <v>-</v>
      </c>
    </row>
    <row r="639" spans="1:6" ht="12.75" customHeight="1" x14ac:dyDescent="0.2">
      <c r="A639" s="55" t="s">
        <v>606</v>
      </c>
      <c r="B639" s="87" t="s">
        <v>1272</v>
      </c>
      <c r="C639" s="52" t="s">
        <v>1273</v>
      </c>
      <c r="D639" s="53">
        <f t="shared" ref="D639:E639" si="180">D412+D420</f>
        <v>5527858333</v>
      </c>
      <c r="E639" s="53">
        <f t="shared" si="180"/>
        <v>6019908088.5200005</v>
      </c>
      <c r="F639" s="54">
        <f t="shared" si="119"/>
        <v>108.90127289591666</v>
      </c>
    </row>
    <row r="640" spans="1:6" ht="12.75" customHeight="1" x14ac:dyDescent="0.2">
      <c r="A640" s="55" t="s">
        <v>606</v>
      </c>
      <c r="B640" s="87" t="s">
        <v>1274</v>
      </c>
      <c r="C640" s="52" t="s">
        <v>1275</v>
      </c>
      <c r="D640" s="53">
        <f t="shared" ref="D640:E640" si="181">D413+D528</f>
        <v>5526033520</v>
      </c>
      <c r="E640" s="53">
        <f t="shared" si="181"/>
        <v>6045404840.0400009</v>
      </c>
      <c r="F640" s="54">
        <f t="shared" si="119"/>
        <v>109.39862775280453</v>
      </c>
    </row>
    <row r="641" spans="1:6" ht="12.75" customHeight="1" x14ac:dyDescent="0.2">
      <c r="A641" s="55" t="s">
        <v>606</v>
      </c>
      <c r="B641" s="87" t="s">
        <v>1276</v>
      </c>
      <c r="C641" s="52" t="s">
        <v>1277</v>
      </c>
      <c r="D641" s="53">
        <f t="shared" ref="D641:E641" si="182">IF(D639&gt;=D640,D639-D640,0)</f>
        <v>1824813</v>
      </c>
      <c r="E641" s="53">
        <f t="shared" si="182"/>
        <v>0</v>
      </c>
      <c r="F641" s="54">
        <f t="shared" si="119"/>
        <v>0</v>
      </c>
    </row>
    <row r="642" spans="1:6" ht="12.75" customHeight="1" x14ac:dyDescent="0.2">
      <c r="A642" s="55" t="s">
        <v>606</v>
      </c>
      <c r="B642" s="87" t="s">
        <v>1278</v>
      </c>
      <c r="C642" s="52" t="s">
        <v>1279</v>
      </c>
      <c r="D642" s="53">
        <f t="shared" ref="D642:E642" si="183">IF(D640&gt;=D639,D640-D639,0)</f>
        <v>0</v>
      </c>
      <c r="E642" s="53">
        <f t="shared" si="183"/>
        <v>25496751.520000458</v>
      </c>
      <c r="F642" s="54" t="str">
        <f t="shared" si="119"/>
        <v>-</v>
      </c>
    </row>
    <row r="643" spans="1:6" ht="22.8" x14ac:dyDescent="0.2">
      <c r="A643" s="62" t="s">
        <v>1280</v>
      </c>
      <c r="B643" s="87" t="s">
        <v>1281</v>
      </c>
      <c r="C643" s="63" t="s">
        <v>1280</v>
      </c>
      <c r="D643" s="53">
        <f t="shared" ref="D643:E643" si="184">IF(D416-D417+D637-D638&gt;=0,D416-D417+D637-D638,0)</f>
        <v>79541818</v>
      </c>
      <c r="E643" s="53">
        <f t="shared" si="184"/>
        <v>81366630.409999996</v>
      </c>
      <c r="F643" s="54">
        <f t="shared" si="119"/>
        <v>102.29415476774744</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606</v>
      </c>
      <c r="B645" s="87" t="s">
        <v>1284</v>
      </c>
      <c r="C645" s="52" t="s">
        <v>1285</v>
      </c>
      <c r="D645" s="53">
        <f t="shared" ref="D645:E645" si="186">IF(D641+D643-D642-D644&gt;=0,D641+D643-D642-D644,0)</f>
        <v>81366631</v>
      </c>
      <c r="E645" s="53">
        <f t="shared" si="186"/>
        <v>55869878.889999539</v>
      </c>
      <c r="F645" s="54">
        <f t="shared" si="119"/>
        <v>68.664363023706287</v>
      </c>
    </row>
    <row r="646" spans="1:6" ht="22.8" x14ac:dyDescent="0.2">
      <c r="A646" s="55" t="s">
        <v>606</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c r="E647" s="245">
        <v>2915.94</v>
      </c>
      <c r="F647" s="59" t="str">
        <f t="shared" si="119"/>
        <v>-</v>
      </c>
    </row>
    <row r="648" spans="1:6" s="77" customFormat="1" ht="20.100000000000001" customHeight="1" x14ac:dyDescent="0.25">
      <c r="A648" s="354" t="s">
        <v>1290</v>
      </c>
      <c r="B648" s="355"/>
      <c r="C648" s="221"/>
      <c r="D648" s="60"/>
      <c r="E648" s="60"/>
      <c r="F648" s="61"/>
    </row>
    <row r="649" spans="1:6" ht="12.75" customHeight="1" x14ac:dyDescent="0.2">
      <c r="A649" s="55">
        <v>11</v>
      </c>
      <c r="B649" s="87" t="s">
        <v>1291</v>
      </c>
      <c r="C649" s="52" t="s">
        <v>1292</v>
      </c>
      <c r="D649" s="244">
        <v>208769579</v>
      </c>
      <c r="E649" s="244">
        <v>275522839.44999981</v>
      </c>
      <c r="F649" s="54">
        <f t="shared" ref="F649:F724" si="188">IF(D649&lt;&gt;0,IF(E649/D649&gt;=100,"&gt;&gt;100",E649/D649*100),"-")</f>
        <v>131.97461084596037</v>
      </c>
    </row>
    <row r="650" spans="1:6" ht="12.75" customHeight="1" x14ac:dyDescent="0.2">
      <c r="A650" s="55" t="s">
        <v>1293</v>
      </c>
      <c r="B650" s="87" t="s">
        <v>1294</v>
      </c>
      <c r="C650" s="52" t="s">
        <v>1293</v>
      </c>
      <c r="D650" s="244">
        <v>9155383248</v>
      </c>
      <c r="E650" s="244">
        <v>9492670558.2600079</v>
      </c>
      <c r="F650" s="54">
        <f t="shared" si="188"/>
        <v>103.68403267371345</v>
      </c>
    </row>
    <row r="651" spans="1:6" ht="12.75" customHeight="1" x14ac:dyDescent="0.2">
      <c r="A651" s="55" t="s">
        <v>1295</v>
      </c>
      <c r="B651" s="87" t="s">
        <v>1296</v>
      </c>
      <c r="C651" s="52" t="s">
        <v>1295</v>
      </c>
      <c r="D651" s="244">
        <v>9088629987</v>
      </c>
      <c r="E651" s="244">
        <v>9593627052.800005</v>
      </c>
      <c r="F651" s="54">
        <f t="shared" si="188"/>
        <v>105.556360711376</v>
      </c>
    </row>
    <row r="652" spans="1:6" ht="22.8" x14ac:dyDescent="0.2">
      <c r="A652" s="55">
        <v>11</v>
      </c>
      <c r="B652" s="87" t="s">
        <v>1297</v>
      </c>
      <c r="C652" s="52" t="s">
        <v>1298</v>
      </c>
      <c r="D652" s="53">
        <f t="shared" ref="D652:E652" si="189">+D649+D650-D651</f>
        <v>275522840</v>
      </c>
      <c r="E652" s="53">
        <f t="shared" si="189"/>
        <v>174566344.91000175</v>
      </c>
      <c r="F652" s="54">
        <f t="shared" si="188"/>
        <v>63.358211939889173</v>
      </c>
    </row>
    <row r="653" spans="1:6" ht="22.8" x14ac:dyDescent="0.2">
      <c r="A653" s="55" t="s">
        <v>606</v>
      </c>
      <c r="B653" s="87" t="s">
        <v>1299</v>
      </c>
      <c r="C653" s="52" t="s">
        <v>1300</v>
      </c>
      <c r="D653" s="266"/>
      <c r="E653" s="266"/>
      <c r="F653" s="54" t="str">
        <f t="shared" si="188"/>
        <v>-</v>
      </c>
    </row>
    <row r="654" spans="1:6" ht="22.8" x14ac:dyDescent="0.2">
      <c r="A654" s="55" t="s">
        <v>606</v>
      </c>
      <c r="B654" s="87" t="s">
        <v>1301</v>
      </c>
      <c r="C654" s="52" t="s">
        <v>1302</v>
      </c>
      <c r="D654" s="266">
        <v>1224</v>
      </c>
      <c r="E654" s="266">
        <v>1224</v>
      </c>
      <c r="F654" s="54">
        <f t="shared" si="188"/>
        <v>100</v>
      </c>
    </row>
    <row r="655" spans="1:6" ht="12.75" customHeight="1" x14ac:dyDescent="0.2">
      <c r="A655" s="55" t="s">
        <v>606</v>
      </c>
      <c r="B655" s="87" t="s">
        <v>1303</v>
      </c>
      <c r="C655" s="52" t="s">
        <v>1304</v>
      </c>
      <c r="D655" s="266"/>
      <c r="E655" s="266"/>
      <c r="F655" s="54" t="str">
        <f t="shared" si="188"/>
        <v>-</v>
      </c>
    </row>
    <row r="656" spans="1:6" ht="12.75" customHeight="1" x14ac:dyDescent="0.2">
      <c r="A656" s="55" t="s">
        <v>606</v>
      </c>
      <c r="B656" s="87" t="s">
        <v>1305</v>
      </c>
      <c r="C656" s="52" t="s">
        <v>1306</v>
      </c>
      <c r="D656" s="266">
        <v>1180</v>
      </c>
      <c r="E656" s="266">
        <v>1180</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380013927</v>
      </c>
      <c r="E665" s="244">
        <v>397586042.60000002</v>
      </c>
      <c r="F665" s="54">
        <f t="shared" si="188"/>
        <v>104.62407147514887</v>
      </c>
    </row>
    <row r="666" spans="1:6" ht="12.75" customHeight="1" x14ac:dyDescent="0.2">
      <c r="A666" s="55">
        <v>63322</v>
      </c>
      <c r="B666" s="87" t="s">
        <v>1326</v>
      </c>
      <c r="C666" s="52" t="s">
        <v>1327</v>
      </c>
      <c r="D666" s="244">
        <v>3144447</v>
      </c>
      <c r="E666" s="244">
        <v>1200810.25</v>
      </c>
      <c r="F666" s="54">
        <f t="shared" si="188"/>
        <v>38.188280801043874</v>
      </c>
    </row>
    <row r="667" spans="1:6" ht="12.75" customHeight="1" x14ac:dyDescent="0.2">
      <c r="A667" s="55">
        <v>63323</v>
      </c>
      <c r="B667" s="87" t="s">
        <v>1328</v>
      </c>
      <c r="C667" s="52" t="s">
        <v>1329</v>
      </c>
      <c r="D667" s="244">
        <v>15384216</v>
      </c>
      <c r="E667" s="244">
        <v>21453197.789999999</v>
      </c>
      <c r="F667" s="54">
        <f t="shared" si="188"/>
        <v>139.44940574157306</v>
      </c>
    </row>
    <row r="668" spans="1:6" ht="12.75" customHeight="1" x14ac:dyDescent="0.2">
      <c r="A668" s="55">
        <v>63324</v>
      </c>
      <c r="B668" s="87" t="s">
        <v>1330</v>
      </c>
      <c r="C668" s="52" t="s">
        <v>1331</v>
      </c>
      <c r="D668" s="244">
        <v>10753022</v>
      </c>
      <c r="E668" s="244">
        <v>10775643.65</v>
      </c>
      <c r="F668" s="54">
        <f t="shared" si="188"/>
        <v>100.21037481370354</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v>117451</v>
      </c>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c r="E675" s="244"/>
      <c r="F675" s="54" t="str">
        <f t="shared" si="188"/>
        <v>-</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53882904</v>
      </c>
      <c r="E694" s="244">
        <v>86935686.88000001</v>
      </c>
      <c r="F694" s="54">
        <f t="shared" si="188"/>
        <v>161.34187363027058</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2316891298</v>
      </c>
      <c r="E698" s="244">
        <v>2708349446.9000006</v>
      </c>
      <c r="F698" s="54">
        <f t="shared" si="188"/>
        <v>116.89583577951703</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6850774</v>
      </c>
      <c r="E712" s="244">
        <v>4549418.34</v>
      </c>
      <c r="F712" s="54">
        <f t="shared" si="188"/>
        <v>66.407362730109028</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256000</v>
      </c>
      <c r="E716" s="244">
        <v>240000</v>
      </c>
      <c r="F716" s="54">
        <f t="shared" si="188"/>
        <v>93.75</v>
      </c>
    </row>
    <row r="717" spans="1:6" ht="12.75" customHeight="1" x14ac:dyDescent="0.2">
      <c r="A717" s="55">
        <v>31215</v>
      </c>
      <c r="B717" s="87" t="s">
        <v>1410</v>
      </c>
      <c r="C717" s="52" t="s">
        <v>1411</v>
      </c>
      <c r="D717" s="244">
        <v>386500</v>
      </c>
      <c r="E717" s="244">
        <v>306000</v>
      </c>
      <c r="F717" s="54">
        <f t="shared" si="188"/>
        <v>79.172056921086678</v>
      </c>
    </row>
    <row r="718" spans="1:6" ht="12.75" customHeight="1" x14ac:dyDescent="0.2">
      <c r="A718" s="55">
        <v>32121</v>
      </c>
      <c r="B718" s="87" t="s">
        <v>1412</v>
      </c>
      <c r="C718" s="52" t="s">
        <v>1413</v>
      </c>
      <c r="D718" s="244">
        <v>6205240</v>
      </c>
      <c r="E718" s="244">
        <v>6538082.75</v>
      </c>
      <c r="F718" s="54">
        <f t="shared" si="188"/>
        <v>105.36389809257982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560842</v>
      </c>
      <c r="E720" s="244">
        <v>440768.3</v>
      </c>
      <c r="F720" s="54">
        <f t="shared" si="188"/>
        <v>78.590458631842836</v>
      </c>
    </row>
    <row r="721" spans="1:6" ht="12.75" customHeight="1" x14ac:dyDescent="0.2">
      <c r="A721" s="55" t="s">
        <v>1418</v>
      </c>
      <c r="B721" s="87" t="s">
        <v>1419</v>
      </c>
      <c r="C721" s="52" t="s">
        <v>1418</v>
      </c>
      <c r="D721" s="244">
        <v>312622</v>
      </c>
      <c r="E721" s="244">
        <v>276037.89</v>
      </c>
      <c r="F721" s="54">
        <f t="shared" si="188"/>
        <v>88.297653396114157</v>
      </c>
    </row>
    <row r="722" spans="1:6" ht="12.75" customHeight="1" x14ac:dyDescent="0.2">
      <c r="A722" s="55" t="s">
        <v>1420</v>
      </c>
      <c r="B722" s="87" t="s">
        <v>1421</v>
      </c>
      <c r="C722" s="52" t="s">
        <v>1420</v>
      </c>
      <c r="D722" s="244">
        <v>22440</v>
      </c>
      <c r="E722" s="244">
        <v>114737.77</v>
      </c>
      <c r="F722" s="54">
        <f t="shared" si="188"/>
        <v>511.30913547237083</v>
      </c>
    </row>
    <row r="723" spans="1:6" ht="12.75" customHeight="1" x14ac:dyDescent="0.2">
      <c r="A723" s="55" t="s">
        <v>1422</v>
      </c>
      <c r="B723" s="87" t="s">
        <v>1423</v>
      </c>
      <c r="C723" s="52" t="s">
        <v>1422</v>
      </c>
      <c r="D723" s="244">
        <v>180590</v>
      </c>
      <c r="E723" s="244">
        <v>539874.94999999995</v>
      </c>
      <c r="F723" s="54">
        <f t="shared" si="188"/>
        <v>298.95063403289214</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94851</v>
      </c>
      <c r="E725" s="244">
        <v>100717.1</v>
      </c>
      <c r="F725" s="54">
        <f t="shared" ref="F725:F979" si="190">IF(D725&lt;&gt;0,IF(E725/D725&gt;=100,"&gt;&gt;100",E725/D725*100),"-")</f>
        <v>106.18454207124859</v>
      </c>
    </row>
    <row r="726" spans="1:6" ht="12.75" customHeight="1" x14ac:dyDescent="0.2">
      <c r="A726" s="55" t="s">
        <v>1428</v>
      </c>
      <c r="B726" s="87" t="s">
        <v>1429</v>
      </c>
      <c r="C726" s="52" t="s">
        <v>1428</v>
      </c>
      <c r="D726" s="244">
        <v>132007</v>
      </c>
      <c r="E726" s="244">
        <v>161645.57999999999</v>
      </c>
      <c r="F726" s="54">
        <f t="shared" si="190"/>
        <v>122.45227904580818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v>5848267</v>
      </c>
      <c r="E739" s="244">
        <v>5128267.59</v>
      </c>
      <c r="F739" s="54">
        <f t="shared" si="190"/>
        <v>87.688670677997422</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v>19001005</v>
      </c>
      <c r="E742" s="244">
        <v>13728229.65</v>
      </c>
      <c r="F742" s="54">
        <f t="shared" si="190"/>
        <v>72.250018617436297</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v>3030671</v>
      </c>
      <c r="E751" s="244">
        <v>5459946.0999999996</v>
      </c>
      <c r="F751" s="54">
        <f t="shared" si="190"/>
        <v>180.15634491503695</v>
      </c>
    </row>
    <row r="752" spans="1:6" ht="12.75" customHeight="1" x14ac:dyDescent="0.2">
      <c r="A752" s="55">
        <v>34282</v>
      </c>
      <c r="B752" s="87" t="s">
        <v>1480</v>
      </c>
      <c r="C752" s="52" t="s">
        <v>1481</v>
      </c>
      <c r="D752" s="244">
        <v>3739264</v>
      </c>
      <c r="E752" s="244"/>
      <c r="F752" s="54">
        <f t="shared" si="190"/>
        <v>0</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v>20900000</v>
      </c>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v>713036</v>
      </c>
      <c r="E763" s="244">
        <v>276753.76</v>
      </c>
      <c r="F763" s="54">
        <f t="shared" si="190"/>
        <v>38.813434384799642</v>
      </c>
    </row>
    <row r="764" spans="1:6" ht="12.75" customHeight="1" x14ac:dyDescent="0.2">
      <c r="A764" s="55">
        <v>36316</v>
      </c>
      <c r="B764" s="87" t="s">
        <v>1504</v>
      </c>
      <c r="C764" s="52" t="s">
        <v>1505</v>
      </c>
      <c r="D764" s="244">
        <v>566725</v>
      </c>
      <c r="E764" s="244">
        <v>637722.73</v>
      </c>
      <c r="F764" s="54">
        <f t="shared" si="190"/>
        <v>112.52772155807492</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v>3600000</v>
      </c>
      <c r="F768" s="54" t="str">
        <f t="shared" si="190"/>
        <v>-</v>
      </c>
    </row>
    <row r="769" spans="1:6" ht="12.75" customHeight="1" x14ac:dyDescent="0.2">
      <c r="A769" s="55">
        <v>36324</v>
      </c>
      <c r="B769" s="87" t="s">
        <v>1514</v>
      </c>
      <c r="C769" s="52" t="s">
        <v>1515</v>
      </c>
      <c r="D769" s="244">
        <v>9730522</v>
      </c>
      <c r="E769" s="244">
        <v>11017377.58</v>
      </c>
      <c r="F769" s="54">
        <f t="shared" si="190"/>
        <v>113.22493880595512</v>
      </c>
    </row>
    <row r="770" spans="1:6" ht="12.75" customHeight="1" x14ac:dyDescent="0.2">
      <c r="A770" s="55">
        <v>36325</v>
      </c>
      <c r="B770" s="87" t="s">
        <v>1516</v>
      </c>
      <c r="C770" s="52" t="s">
        <v>1517</v>
      </c>
      <c r="D770" s="244">
        <v>28375574</v>
      </c>
      <c r="E770" s="244">
        <v>22499418.52</v>
      </c>
      <c r="F770" s="54">
        <f t="shared" si="190"/>
        <v>79.291500922589265</v>
      </c>
    </row>
    <row r="771" spans="1:6" ht="12.75" customHeight="1" x14ac:dyDescent="0.2">
      <c r="A771" s="55">
        <v>36326</v>
      </c>
      <c r="B771" s="87" t="s">
        <v>1518</v>
      </c>
      <c r="C771" s="52" t="s">
        <v>1519</v>
      </c>
      <c r="D771" s="244">
        <v>14266295</v>
      </c>
      <c r="E771" s="244">
        <v>7379360.7599999998</v>
      </c>
      <c r="F771" s="54">
        <f t="shared" si="190"/>
        <v>51.725838839025826</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v>13642689</v>
      </c>
      <c r="E799" s="244">
        <v>2228060.65</v>
      </c>
      <c r="F799" s="54">
        <f t="shared" si="190"/>
        <v>16.331535887096742</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v>62150</v>
      </c>
      <c r="E829" s="244">
        <v>78760</v>
      </c>
      <c r="F829" s="54">
        <f t="shared" si="190"/>
        <v>126.72566371681415</v>
      </c>
    </row>
    <row r="830" spans="1:6" ht="12.75" customHeight="1" x14ac:dyDescent="0.2">
      <c r="A830" s="55">
        <v>38612</v>
      </c>
      <c r="B830" s="87" t="s">
        <v>1635</v>
      </c>
      <c r="C830" s="52" t="s">
        <v>1636</v>
      </c>
      <c r="D830" s="244">
        <v>3354697634</v>
      </c>
      <c r="E830" s="244">
        <v>1323747830.3800004</v>
      </c>
      <c r="F830" s="54">
        <f t="shared" si="190"/>
        <v>39.459527349462469</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v>2420644616.23</v>
      </c>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v>409708008</v>
      </c>
      <c r="E886" s="244">
        <v>444846890.06</v>
      </c>
      <c r="F886" s="54">
        <f t="shared" si="190"/>
        <v>108.5765670609006</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v>23999970</v>
      </c>
      <c r="E947" s="244">
        <v>23999970.079999998</v>
      </c>
      <c r="F947" s="54">
        <f t="shared" si="190"/>
        <v>100.00000033333374</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v>90077119</v>
      </c>
      <c r="E954" s="244">
        <v>103690288.02</v>
      </c>
      <c r="F954" s="54">
        <f t="shared" si="190"/>
        <v>115.11279353861217</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v>253867286</v>
      </c>
      <c r="E969" s="244">
        <v>252428408.28</v>
      </c>
      <c r="F969" s="54">
        <f t="shared" si="190"/>
        <v>99.433216566548865</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C6" sqref="C6"/>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301" t="s">
        <v>49</v>
      </c>
      <c r="B3" s="302" t="s">
        <v>41</v>
      </c>
      <c r="C3" s="303" t="s">
        <v>42</v>
      </c>
      <c r="D3" s="304" t="s">
        <v>1963</v>
      </c>
      <c r="E3" s="302" t="s">
        <v>1964</v>
      </c>
      <c r="F3" s="305" t="s">
        <v>52</v>
      </c>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11145232156</v>
      </c>
      <c r="E6" s="231">
        <f t="shared" si="0"/>
        <v>11337509112.050003</v>
      </c>
      <c r="F6" s="232">
        <f t="shared" ref="F6:F260" si="1">IF(D6&gt;0,IF(E6/D6&gt;=100,"&gt;&gt;100",E6/D6*100),"-")</f>
        <v>101.7251947142841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10643541478</v>
      </c>
      <c r="E7" s="106">
        <f t="shared" si="2"/>
        <v>10987119850.330004</v>
      </c>
      <c r="F7" s="95">
        <f t="shared" si="1"/>
        <v>103.22804559967351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510655987</v>
      </c>
      <c r="E8" s="106">
        <f>E9+E10-E11</f>
        <v>541669853.02999997</v>
      </c>
      <c r="F8" s="95">
        <f t="shared" si="1"/>
        <v>106.07333837642837</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449961539</v>
      </c>
      <c r="E9" s="249">
        <v>467728573.23000002</v>
      </c>
      <c r="F9" s="95">
        <f t="shared" si="1"/>
        <v>103.94856730854947</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325633701</v>
      </c>
      <c r="E10" s="249">
        <v>353290640.14999998</v>
      </c>
      <c r="F10" s="95">
        <f t="shared" si="1"/>
        <v>108.49326684095269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264939253</v>
      </c>
      <c r="E11" s="249">
        <v>279349360.35000002</v>
      </c>
      <c r="F11" s="95">
        <f t="shared" si="1"/>
        <v>105.43902316732208</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8936765446</v>
      </c>
      <c r="E12" s="106">
        <f t="shared" si="3"/>
        <v>9083114862.6800022</v>
      </c>
      <c r="F12" s="95">
        <f t="shared" si="1"/>
        <v>101.63761058253471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8888911751</v>
      </c>
      <c r="E13" s="106">
        <f t="shared" si="4"/>
        <v>9032593114.9900017</v>
      </c>
      <c r="F13" s="95">
        <f t="shared" si="1"/>
        <v>101.61641118749816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662</v>
      </c>
      <c r="C14" s="94" t="s">
        <v>1982</v>
      </c>
      <c r="D14" s="249">
        <v>480517</v>
      </c>
      <c r="E14" s="249">
        <v>480516.55</v>
      </c>
      <c r="F14" s="95">
        <f t="shared" si="1"/>
        <v>99.999906350867917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664</v>
      </c>
      <c r="C15" s="94" t="s">
        <v>1983</v>
      </c>
      <c r="D15" s="249">
        <v>315652431</v>
      </c>
      <c r="E15" s="249">
        <v>288339000.73000002</v>
      </c>
      <c r="F15" s="95">
        <f t="shared" si="1"/>
        <v>91.346991948241964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666</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668</v>
      </c>
      <c r="C17" s="94" t="s">
        <v>1985</v>
      </c>
      <c r="D17" s="249">
        <v>11580531819</v>
      </c>
      <c r="E17" s="249">
        <v>11758538304.09</v>
      </c>
      <c r="F17" s="95">
        <f t="shared" si="1"/>
        <v>101.53711839725656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3007753016</v>
      </c>
      <c r="E18" s="249">
        <v>3014764706.3800001</v>
      </c>
      <c r="F18" s="95">
        <f t="shared" si="1"/>
        <v>100.23312055021476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21676982</v>
      </c>
      <c r="E19" s="106">
        <f t="shared" si="5"/>
        <v>26453921.290000021</v>
      </c>
      <c r="F19" s="95">
        <f t="shared" si="1"/>
        <v>122.03692049935744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672</v>
      </c>
      <c r="C20" s="94" t="s">
        <v>1990</v>
      </c>
      <c r="D20" s="249">
        <v>51420664</v>
      </c>
      <c r="E20" s="249">
        <v>48497818.939999998</v>
      </c>
      <c r="F20" s="95">
        <f t="shared" si="1"/>
        <v>94.315816186270951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5385172</v>
      </c>
      <c r="E21" s="249">
        <v>5405906.9800000004</v>
      </c>
      <c r="F21" s="95">
        <f t="shared" si="1"/>
        <v>100.38503839803074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676</v>
      </c>
      <c r="C22" s="94" t="s">
        <v>1992</v>
      </c>
      <c r="D22" s="249">
        <v>34436461</v>
      </c>
      <c r="E22" s="249">
        <v>40917623.609999999</v>
      </c>
      <c r="F22" s="95">
        <f t="shared" si="1"/>
        <v>118.82064074470371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678</v>
      </c>
      <c r="C23" s="94" t="s">
        <v>1993</v>
      </c>
      <c r="D23" s="249">
        <v>27149758</v>
      </c>
      <c r="E23" s="249">
        <v>958255.67</v>
      </c>
      <c r="F23" s="95">
        <f t="shared" si="1"/>
        <v>3.5295182741592024</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14038611</v>
      </c>
      <c r="E24" s="249">
        <v>15359499.210000001</v>
      </c>
      <c r="F24" s="95">
        <f t="shared" si="1"/>
        <v>109.40896652809884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682</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684</v>
      </c>
      <c r="C26" s="94" t="s">
        <v>1997</v>
      </c>
      <c r="D26" s="249">
        <v>448865893</v>
      </c>
      <c r="E26" s="249">
        <v>447154161.47000003</v>
      </c>
      <c r="F26" s="95">
        <f t="shared" si="1"/>
        <v>99.618654133295891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687</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559619577</v>
      </c>
      <c r="E28" s="249">
        <v>531839344.58999997</v>
      </c>
      <c r="F28" s="95">
        <f t="shared" si="1"/>
        <v>95.035871947346109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8417593</v>
      </c>
      <c r="E29" s="106">
        <f t="shared" si="6"/>
        <v>6502310.8399999999</v>
      </c>
      <c r="F29" s="95">
        <f t="shared" si="1"/>
        <v>77.246676573695112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690</v>
      </c>
      <c r="C30" s="94" t="s">
        <v>2003</v>
      </c>
      <c r="D30" s="249">
        <v>12951995</v>
      </c>
      <c r="E30" s="249">
        <v>11908500.869999999</v>
      </c>
      <c r="F30" s="95">
        <f t="shared" si="1"/>
        <v>91.943371426564013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694</v>
      </c>
      <c r="C32" s="94" t="s">
        <v>2006</v>
      </c>
      <c r="D32" s="249">
        <v>9006412</v>
      </c>
      <c r="E32" s="249">
        <v>8896496.4199999999</v>
      </c>
      <c r="F32" s="95">
        <f t="shared" si="1"/>
        <v>98.779585255482431</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696</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13540814</v>
      </c>
      <c r="E34" s="249">
        <v>14302686.449999999</v>
      </c>
      <c r="F34" s="95">
        <f t="shared" si="1"/>
        <v>105.62648929377509</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702</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704</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706</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710</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712</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17759120</v>
      </c>
      <c r="E45" s="106">
        <f t="shared" si="9"/>
        <v>17565515.560000002</v>
      </c>
      <c r="F45" s="95">
        <f t="shared" si="1"/>
        <v>98.909830892521711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716</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93526410</v>
      </c>
      <c r="E47" s="249">
        <v>97471826.680000007</v>
      </c>
      <c r="F47" s="95">
        <f t="shared" si="1"/>
        <v>104.21850542536595</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720</v>
      </c>
      <c r="C48" s="94" t="s">
        <v>2029</v>
      </c>
      <c r="D48" s="249">
        <v>146201</v>
      </c>
      <c r="E48" s="249">
        <v>146201.46</v>
      </c>
      <c r="F48" s="95">
        <f t="shared" si="1"/>
        <v>100.00031463533081</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722</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75913491</v>
      </c>
      <c r="E50" s="249">
        <v>80052512.579999998</v>
      </c>
      <c r="F50" s="95">
        <f t="shared" si="1"/>
        <v>105.45228723574311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2062107</v>
      </c>
      <c r="E54" s="249">
        <v>2053977.28</v>
      </c>
      <c r="F54" s="95">
        <f t="shared" si="1"/>
        <v>99.605756636294814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2062107</v>
      </c>
      <c r="E55" s="249">
        <v>2053977.28</v>
      </c>
      <c r="F55" s="95">
        <f t="shared" si="1"/>
        <v>99.605756636294814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1196055376</v>
      </c>
      <c r="E56" s="106">
        <f t="shared" si="11"/>
        <v>1362215077.4500003</v>
      </c>
      <c r="F56" s="95">
        <f t="shared" si="1"/>
        <v>113.89230839843658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1166686986</v>
      </c>
      <c r="E57" s="249">
        <v>1322738850.9200001</v>
      </c>
      <c r="F57" s="95">
        <f t="shared" si="1"/>
        <v>113.37564117819004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2463118</v>
      </c>
      <c r="E58" s="249">
        <v>13047361.199999999</v>
      </c>
      <c r="F58" s="95">
        <f t="shared" si="1"/>
        <v>529.70914101557457</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22875</v>
      </c>
      <c r="E59" s="249">
        <v>22875</v>
      </c>
      <c r="F59" s="95">
        <f t="shared" si="1"/>
        <v>100</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9375</v>
      </c>
      <c r="E61" s="249">
        <v>50534.38</v>
      </c>
      <c r="F61" s="95">
        <f t="shared" si="1"/>
        <v>539.03338666666662</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26873022</v>
      </c>
      <c r="E62" s="249">
        <v>26355455.949999999</v>
      </c>
      <c r="F62" s="95">
        <f t="shared" si="1"/>
        <v>98.074031085897218</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64669</v>
      </c>
      <c r="E63" s="106">
        <f t="shared" si="12"/>
        <v>120057.17</v>
      </c>
      <c r="F63" s="95">
        <f t="shared" si="1"/>
        <v>185.64871886065964</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64669</v>
      </c>
      <c r="E64" s="249">
        <v>120057.17</v>
      </c>
      <c r="F64" s="95">
        <f t="shared" si="1"/>
        <v>185.64871886065964</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501690678</v>
      </c>
      <c r="E68" s="106">
        <f t="shared" si="13"/>
        <v>350389261.72000009</v>
      </c>
      <c r="F68" s="95">
        <f t="shared" si="1"/>
        <v>69.841692717280296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275522840</v>
      </c>
      <c r="E69" s="106">
        <f t="shared" si="14"/>
        <v>174566344.91000003</v>
      </c>
      <c r="F69" s="95">
        <f t="shared" si="1"/>
        <v>63.358211939888555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177841413</v>
      </c>
      <c r="E70" s="106">
        <f t="shared" si="15"/>
        <v>52585273.330000006</v>
      </c>
      <c r="F70" s="95">
        <f t="shared" si="1"/>
        <v>29.568632211666024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188269</v>
      </c>
      <c r="E71" s="249">
        <v>1097741.02</v>
      </c>
      <c r="F71" s="95">
        <f t="shared" si="1"/>
        <v>583.07051081165775</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177653144</v>
      </c>
      <c r="E72" s="249">
        <v>51487532.310000002</v>
      </c>
      <c r="F72" s="95">
        <f t="shared" si="1"/>
        <v>28.982055228924068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97665889</v>
      </c>
      <c r="E75" s="249">
        <v>121976378.53</v>
      </c>
      <c r="F75" s="95">
        <f t="shared" si="1"/>
        <v>124.89148440557378</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15538</v>
      </c>
      <c r="E76" s="249">
        <v>4693.05</v>
      </c>
      <c r="F76" s="95">
        <f t="shared" si="1"/>
        <v>30.203694169133737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45276623</v>
      </c>
      <c r="E78" s="106">
        <f>E79+SUM(E82:E84)-E85+E86</f>
        <v>54813512.980000004</v>
      </c>
      <c r="F78" s="95">
        <f t="shared" si="1"/>
        <v>121.06360710691698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564746</v>
      </c>
      <c r="E79" s="106">
        <f t="shared" si="16"/>
        <v>569131.47</v>
      </c>
      <c r="F79" s="95">
        <f t="shared" si="1"/>
        <v>100.77653847924553</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564746</v>
      </c>
      <c r="E80" s="249">
        <v>569131.47</v>
      </c>
      <c r="F80" s="95">
        <f t="shared" si="1"/>
        <v>100.77653847924553</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972</v>
      </c>
      <c r="E82" s="249">
        <v>972.4</v>
      </c>
      <c r="F82" s="95">
        <f t="shared" si="1"/>
        <v>100.04115226337449</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5924</v>
      </c>
      <c r="E83" s="249">
        <v>6497.85</v>
      </c>
      <c r="F83" s="95">
        <f t="shared" si="1"/>
        <v>109.68686698176909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3967812</v>
      </c>
      <c r="E84" s="249">
        <v>5116614.4800000004</v>
      </c>
      <c r="F84" s="95">
        <f t="shared" si="1"/>
        <v>128.9530471705817</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40737169</v>
      </c>
      <c r="E86" s="249">
        <v>49120296.780000001</v>
      </c>
      <c r="F86" s="95">
        <f t="shared" si="1"/>
        <v>120.57857231070722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214340</v>
      </c>
      <c r="E87" s="106">
        <f t="shared" si="17"/>
        <v>129966.32</v>
      </c>
      <c r="F87" s="95">
        <f t="shared" si="1"/>
        <v>60.635588317626208</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214340</v>
      </c>
      <c r="E88" s="106">
        <f t="shared" si="18"/>
        <v>129966.32</v>
      </c>
      <c r="F88" s="95">
        <f t="shared" si="1"/>
        <v>60.635588317626208</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214340</v>
      </c>
      <c r="E89" s="249">
        <v>129966.32</v>
      </c>
      <c r="F89" s="95">
        <f t="shared" si="1"/>
        <v>60.635588317626208</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32460925</v>
      </c>
      <c r="E134" s="106">
        <f t="shared" si="23"/>
        <v>32160925.309999999</v>
      </c>
      <c r="F134" s="95">
        <f t="shared" si="1"/>
        <v>99.075812873477872</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32460925</v>
      </c>
      <c r="E135" s="106">
        <f t="shared" si="24"/>
        <v>32160925.309999999</v>
      </c>
      <c r="F135" s="95">
        <f t="shared" si="1"/>
        <v>99.075812873477872</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32460925</v>
      </c>
      <c r="E141" s="249">
        <v>32160925.309999999</v>
      </c>
      <c r="F141" s="95">
        <f t="shared" si="1"/>
        <v>99.075812873477872</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148215950</v>
      </c>
      <c r="E146" s="106">
        <f t="shared" si="26"/>
        <v>88715596.26000002</v>
      </c>
      <c r="F146" s="95">
        <f t="shared" si="1"/>
        <v>59.855633796497621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41124261</v>
      </c>
      <c r="E149" s="106">
        <f t="shared" si="27"/>
        <v>15579789.859999999</v>
      </c>
      <c r="F149" s="95">
        <f t="shared" si="1"/>
        <v>37.884668274039015</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41124261</v>
      </c>
      <c r="E153" s="249">
        <v>15579789.859999999</v>
      </c>
      <c r="F153" s="95">
        <f t="shared" si="1"/>
        <v>37.884668274039015</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10876493</v>
      </c>
      <c r="E158" s="249">
        <v>11924945.859999999</v>
      </c>
      <c r="F158" s="95">
        <f t="shared" si="1"/>
        <v>109.63962244079961</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234053678</v>
      </c>
      <c r="E159" s="249">
        <v>176020817.56999999</v>
      </c>
      <c r="F159" s="95">
        <f t="shared" si="1"/>
        <v>75.205320024921804</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137838482</v>
      </c>
      <c r="E163" s="249">
        <v>114809957.03</v>
      </c>
      <c r="F163" s="95">
        <f t="shared" si="1"/>
        <v>83.293108980988336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2915.94</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v>2915.94</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11145232156</v>
      </c>
      <c r="E175" s="106">
        <f t="shared" si="30"/>
        <v>11337509112.049995</v>
      </c>
      <c r="F175" s="95">
        <f t="shared" si="1"/>
        <v>101.72519471428403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2178956630</v>
      </c>
      <c r="E176" s="106">
        <f t="shared" si="31"/>
        <v>2187046532.2600002</v>
      </c>
      <c r="F176" s="95">
        <f t="shared" si="1"/>
        <v>100.37127412949015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200909427</v>
      </c>
      <c r="E177" s="106">
        <f t="shared" si="32"/>
        <v>147259706.29000002</v>
      </c>
      <c r="F177" s="95">
        <f t="shared" si="1"/>
        <v>73.296563774481342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17267841</v>
      </c>
      <c r="E178" s="249">
        <v>17827073.420000002</v>
      </c>
      <c r="F178" s="95">
        <f t="shared" si="1"/>
        <v>103.23857753844273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117506410</v>
      </c>
      <c r="E179" s="249">
        <v>61147599.100000001</v>
      </c>
      <c r="F179" s="95">
        <f t="shared" si="1"/>
        <v>52.037671051306901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28803</v>
      </c>
      <c r="E180" s="106">
        <f t="shared" si="33"/>
        <v>26584.31</v>
      </c>
      <c r="F180" s="95">
        <f t="shared" si="1"/>
        <v>92.297017671770305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28803</v>
      </c>
      <c r="E183" s="249">
        <v>26584.31</v>
      </c>
      <c r="F183" s="95">
        <f t="shared" si="1"/>
        <v>92.297017671770305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132116.66</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25338246</v>
      </c>
      <c r="E187" s="249">
        <v>20781366.829999998</v>
      </c>
      <c r="F187" s="95">
        <f t="shared" si="1"/>
        <v>82.015806579508293</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40768127</v>
      </c>
      <c r="E188" s="249">
        <v>47344965.969999999</v>
      </c>
      <c r="F188" s="95">
        <f t="shared" si="1"/>
        <v>116.13230593105246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42967992</v>
      </c>
      <c r="E189" s="249">
        <v>31197929.100000001</v>
      </c>
      <c r="F189" s="95">
        <f t="shared" si="1"/>
        <v>72.607370388637207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1935079211</v>
      </c>
      <c r="E206" s="106">
        <f t="shared" si="37"/>
        <v>2004471030.6800001</v>
      </c>
      <c r="F206" s="95">
        <f t="shared" si="1"/>
        <v>103.58599375599411</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1935079211</v>
      </c>
      <c r="E207" s="106">
        <f t="shared" si="38"/>
        <v>2004471030.6800001</v>
      </c>
      <c r="F207" s="95">
        <f t="shared" si="1"/>
        <v>103.58599375599411</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179999776</v>
      </c>
      <c r="E208" s="249">
        <v>155999805.66</v>
      </c>
      <c r="F208" s="95">
        <f t="shared" si="1"/>
        <v>86.666666551851705</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1024469279</v>
      </c>
      <c r="E212" s="249">
        <v>1368469861.79</v>
      </c>
      <c r="F212" s="95">
        <f t="shared" si="1"/>
        <v>133.57841858623462</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730610156</v>
      </c>
      <c r="E217" s="249">
        <v>480001363.23000002</v>
      </c>
      <c r="F217" s="95">
        <f t="shared" si="1"/>
        <v>65.698698449245214</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4117866.19</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4117866.19</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8966275526</v>
      </c>
      <c r="E237" s="106">
        <f t="shared" si="41"/>
        <v>9150462579.7899952</v>
      </c>
      <c r="F237" s="95">
        <f t="shared" si="1"/>
        <v>102.05422031986299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8774051082</v>
      </c>
      <c r="E238" s="106">
        <f t="shared" si="42"/>
        <v>9022220003.5699959</v>
      </c>
      <c r="F238" s="95">
        <f t="shared" si="1"/>
        <v>102.82844172265095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10762358724</v>
      </c>
      <c r="E239" s="106">
        <f t="shared" si="43"/>
        <v>11075255869.609997</v>
      </c>
      <c r="F239" s="95">
        <f t="shared" si="1"/>
        <v>102.90732871514716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10762358724</v>
      </c>
      <c r="E241" s="249">
        <v>11075255869.609997</v>
      </c>
      <c r="F241" s="95">
        <f t="shared" si="1"/>
        <v>102.90732871514716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1988307642</v>
      </c>
      <c r="E242" s="106">
        <f t="shared" si="44"/>
        <v>2053035866.04</v>
      </c>
      <c r="F242" s="95">
        <f t="shared" si="1"/>
        <v>103.25544310511683</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1988307642</v>
      </c>
      <c r="E244" s="249">
        <v>2053035866.04</v>
      </c>
      <c r="F244" s="95">
        <f t="shared" si="1"/>
        <v>103.25544310511683</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81366631</v>
      </c>
      <c r="E245" s="106">
        <f t="shared" si="45"/>
        <v>55869878.890000001</v>
      </c>
      <c r="F245" s="95">
        <f t="shared" si="1"/>
        <v>68.664363023706855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81366631</v>
      </c>
      <c r="E246" s="106">
        <f t="shared" si="46"/>
        <v>55869878.890000001</v>
      </c>
      <c r="F246" s="95">
        <f t="shared" si="1"/>
        <v>68.664363023706855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67634148</v>
      </c>
      <c r="E247" s="249">
        <v>55869878.890000001</v>
      </c>
      <c r="F247" s="95">
        <f t="shared" si="1"/>
        <v>82.606021576556259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13732483</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629667</v>
      </c>
      <c r="E254" s="249">
        <v>1178427.54</v>
      </c>
      <c r="F254" s="95">
        <f t="shared" si="1"/>
        <v>187.15091310168708</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111487480</v>
      </c>
      <c r="E255" s="249">
        <v>73551124.870000005</v>
      </c>
      <c r="F255" s="95">
        <f t="shared" si="1"/>
        <v>65.972542271114207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5503604295</v>
      </c>
      <c r="E259" s="106">
        <f t="shared" si="49"/>
        <v>5183677448.8000002</v>
      </c>
      <c r="F259" s="95">
        <f t="shared" si="1"/>
        <v>94.186957690787253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5503604295</v>
      </c>
      <c r="E260" s="250">
        <v>5183677448.8000002</v>
      </c>
      <c r="F260" s="99">
        <f t="shared" si="1"/>
        <v>94.186957690787253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214340</v>
      </c>
      <c r="E263" s="249">
        <v>129966.32</v>
      </c>
      <c r="F263" s="95">
        <f t="shared" si="50"/>
        <v>60.635588317626208</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213435958</v>
      </c>
      <c r="E264" s="249">
        <v>173753975.05000001</v>
      </c>
      <c r="F264" s="95">
        <f t="shared" si="50"/>
        <v>81.408014225044496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72618474</v>
      </c>
      <c r="E265" s="249">
        <v>29771578.239999998</v>
      </c>
      <c r="F265" s="95">
        <f t="shared" si="50"/>
        <v>40.997251250418728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410572</v>
      </c>
      <c r="E268" s="249">
        <v>394067.27999999997</v>
      </c>
      <c r="F268" s="95">
        <f t="shared" si="50"/>
        <v>95.980066833588253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17142029</v>
      </c>
      <c r="E269" s="249">
        <v>18944595.07</v>
      </c>
      <c r="F269" s="95">
        <f t="shared" si="50"/>
        <v>110.51547672682153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23184568</v>
      </c>
      <c r="E270" s="249">
        <v>29781634.43</v>
      </c>
      <c r="F270" s="95">
        <f t="shared" si="50"/>
        <v>128.45455835105489</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200909427</v>
      </c>
      <c r="E288" s="249">
        <f>+OBVEZE!D103</f>
        <v>147259706.29000002</v>
      </c>
      <c r="F288" s="95">
        <f t="shared" si="50"/>
        <v>73.296563774481342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42967992</v>
      </c>
      <c r="E290" s="249">
        <v>31197929.100000001</v>
      </c>
      <c r="F290" s="95">
        <f t="shared" si="50"/>
        <v>72.607370388637207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1935079211</v>
      </c>
      <c r="E294" s="249">
        <f>+OBVEZE!D105</f>
        <v>2004471030.6800001</v>
      </c>
      <c r="F294" s="95">
        <f t="shared" si="50"/>
        <v>103.58599375599411</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8015552</v>
      </c>
      <c r="E295" s="249">
        <v>6478248.8399999999</v>
      </c>
      <c r="F295" s="95">
        <f t="shared" si="50"/>
        <v>80.820994486717822</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2916557</v>
      </c>
      <c r="E296" s="249">
        <v>3666399.38</v>
      </c>
      <c r="F296" s="95">
        <f t="shared" si="50"/>
        <v>125.7098482902957</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23971108</v>
      </c>
      <c r="E298" s="249">
        <v>30661574.940000001</v>
      </c>
      <c r="F298" s="95">
        <f t="shared" si="50"/>
        <v>127.91054522803036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21799</v>
      </c>
      <c r="E299" s="249">
        <v>21798.57</v>
      </c>
      <c r="F299" s="95">
        <f t="shared" si="50"/>
        <v>99.998027432451025</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121</v>
      </c>
      <c r="E301" s="249">
        <v>120.54</v>
      </c>
      <c r="F301" s="95">
        <f t="shared" si="50"/>
        <v>99.619834710743802</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7" workbookViewId="0">
      <selection activeCell="C6" sqref="C6"/>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1073453281</v>
      </c>
      <c r="E5" s="81">
        <f t="shared" si="0"/>
        <v>1188944331.3399999</v>
      </c>
      <c r="F5" s="82">
        <f t="shared" ref="F5:F141" si="1">IF(D5&gt;0,IF(E5/D5&gt;=100,"&gt;&gt;100",E5/D5*100),"-")</f>
        <v>110.75883341959806</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v>1041834074</v>
      </c>
      <c r="E18" s="251">
        <v>1164627888</v>
      </c>
      <c r="F18" s="65">
        <f t="shared" si="1"/>
        <v>111.78631195354818</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v>31619207</v>
      </c>
      <c r="E19" s="251">
        <v>24316443.340000004</v>
      </c>
      <c r="F19" s="65">
        <f t="shared" si="1"/>
        <v>76.904026530456633</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253334868</v>
      </c>
      <c r="E35" s="83">
        <f t="shared" si="7"/>
        <v>269548843.63</v>
      </c>
      <c r="F35" s="65">
        <f t="shared" si="1"/>
        <v>106.40021476633055</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253334868</v>
      </c>
      <c r="E36" s="83">
        <f t="shared" si="8"/>
        <v>269548843.63</v>
      </c>
      <c r="F36" s="65">
        <f t="shared" si="1"/>
        <v>106.40021476633055</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v>253334868</v>
      </c>
      <c r="E37" s="251">
        <v>269548843.63</v>
      </c>
      <c r="F37" s="65">
        <f t="shared" si="1"/>
        <v>106.40021476633055</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3552187413</v>
      </c>
      <c r="E75" s="83">
        <f t="shared" si="15"/>
        <v>3924887379.6900005</v>
      </c>
      <c r="F75" s="65">
        <f t="shared" si="1"/>
        <v>110.49212564984674</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v>3552187413</v>
      </c>
      <c r="E81" s="251">
        <v>3924887379.6900005</v>
      </c>
      <c r="F81" s="65">
        <f t="shared" si="1"/>
        <v>110.49212564984674</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279113583</v>
      </c>
      <c r="E82" s="83">
        <f t="shared" si="16"/>
        <v>281905619</v>
      </c>
      <c r="F82" s="65">
        <f t="shared" si="1"/>
        <v>101.00032251028071</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v>279113583</v>
      </c>
      <c r="E85" s="251">
        <v>281905619</v>
      </c>
      <c r="F85" s="65">
        <f t="shared" si="1"/>
        <v>101.00032251028071</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5158089145</v>
      </c>
      <c r="E141" s="108">
        <f t="shared" si="28"/>
        <v>5665286173.6599998</v>
      </c>
      <c r="F141" s="84">
        <f t="shared" si="1"/>
        <v>109.83304115927604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C6" sqref="C6"/>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36329660.990000002</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36329660.990000002</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0</v>
      </c>
      <c r="E23" s="110">
        <f t="shared" si="4"/>
        <v>36329660.990000002</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1"/>
      <c r="E25" s="252">
        <v>36329660.990000002</v>
      </c>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0" workbookViewId="0">
      <selection activeCell="C6" sqref="C6"/>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7">
        <v>2178956630</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6133587518.7799997</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5336024795.79</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8">
        <v>207096450.63999999</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8">
        <v>1199735489.2900004</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8">
        <v>25058085.830000002</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8">
        <v>1134346.06</v>
      </c>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8">
        <v>0</v>
      </c>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8">
        <v>0</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8">
        <v>3744670617.2700005</v>
      </c>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8">
        <v>158329806.69999996</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8">
        <v>348185089.06999993</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449377633.92000002</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8">
        <v>0</v>
      </c>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8">
        <v>0</v>
      </c>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8">
        <v>0</v>
      </c>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8">
        <v>449377633.92000002</v>
      </c>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8">
        <v>0</v>
      </c>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6129615482.710001</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5389674516.5800009</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8">
        <v>206537217.20000002</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8">
        <v>1256094299.8300004</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8">
        <v>25060304.140000004</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8">
        <v>1002229.4</v>
      </c>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8">
        <v>0</v>
      </c>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8">
        <v>0</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8">
        <v>3749227495.96</v>
      </c>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8">
        <v>151752970.04999995</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8">
        <v>359955151.88</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379985814.25000006</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8">
        <v>379985814.25000006</v>
      </c>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2182928666.0699987</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2182928666.0700002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8">
        <v>147259706.29000002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8">
        <v>31197929.100000001</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9">
        <v>2004471030.6800001</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67"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3" t="s">
        <v>2856</v>
      </c>
      <c r="B1" s="368"/>
      <c r="C1" s="368"/>
      <c r="D1" s="368"/>
      <c r="E1" s="73" t="s">
        <v>2998</v>
      </c>
      <c r="F1" s="73"/>
      <c r="G1" s="73"/>
      <c r="H1" s="73"/>
      <c r="I1" s="73"/>
      <c r="J1" s="73"/>
      <c r="K1" s="73"/>
      <c r="L1" s="73"/>
      <c r="M1" s="73"/>
      <c r="N1" s="73"/>
      <c r="O1" s="73"/>
      <c r="P1" s="73"/>
    </row>
    <row r="2" spans="1:16" ht="37.5" customHeight="1" x14ac:dyDescent="0.25">
      <c r="A2" s="373" t="s">
        <v>2999</v>
      </c>
      <c r="B2" s="368"/>
      <c r="C2" s="368"/>
      <c r="D2" s="368"/>
    </row>
    <row r="3" spans="1:16" ht="29.25" customHeight="1" x14ac:dyDescent="0.25">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41</v>
      </c>
      <c r="J3" s="132" t="str">
        <f>RefStr!H7</f>
        <v>DA</v>
      </c>
      <c r="K3" s="130" t="str">
        <f>RefStr!H9</f>
        <v>DA</v>
      </c>
      <c r="L3" s="130" t="str">
        <f>RefStr!H10</f>
        <v>DA</v>
      </c>
      <c r="M3" s="130" t="str">
        <f>RefStr!H8</f>
        <v>DA</v>
      </c>
      <c r="N3" s="130" t="str">
        <f>RefStr!H11</f>
        <v>DA</v>
      </c>
      <c r="O3" s="133">
        <f>RefStr!C6</f>
        <v>38085</v>
      </c>
      <c r="P3" s="73"/>
    </row>
    <row r="4" spans="1:16" ht="19.5" customHeight="1" x14ac:dyDescent="0.25">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3021</v>
      </c>
      <c r="B19" s="371"/>
      <c r="C19" s="372"/>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Provjera</v>
      </c>
      <c r="C274" s="121" t="s">
        <v>3276</v>
      </c>
      <c r="D274" s="125"/>
      <c r="E274" s="73">
        <f>MAX(G274:K274)</f>
        <v>0</v>
      </c>
      <c r="F274" s="73">
        <f t="shared" si="21"/>
        <v>1</v>
      </c>
      <c r="G274" s="73">
        <f>IF(AND(OR(MAX('PR-RAS'!D653:E653,'PR-RAS'!D655:E655)&gt;10000,MAX('PR-RAS'!D654:E654,'PR-RAS'!D656:E656)&gt;35000),O3&lt;&gt;174,O3&lt;&gt;713,O3&lt;&gt;1222,O3&lt;&gt;47107),1,0)</f>
        <v>0</v>
      </c>
      <c r="H274" s="73">
        <f>IF(MAX('PR-RAS'!D653:E656)&gt;100000,1,0)</f>
        <v>0</v>
      </c>
      <c r="I274" s="73"/>
      <c r="J274" s="73"/>
      <c r="K274" s="73"/>
      <c r="L274" s="73">
        <f>IF(MAX('PR-RAS'!D653:E656)&gt;1000,1,0)</f>
        <v>1</v>
      </c>
      <c r="M274" s="73"/>
      <c r="N274" s="73"/>
      <c r="O274" s="73"/>
      <c r="P274" s="73"/>
    </row>
    <row r="275" spans="1:16" ht="19.5" customHeight="1" x14ac:dyDescent="0.25">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3298</v>
      </c>
      <c r="B1" s="379"/>
      <c r="C1" s="379"/>
    </row>
    <row r="2" spans="1:17" ht="33" customHeight="1" x14ac:dyDescent="0.25">
      <c r="A2" s="380" t="s">
        <v>3299</v>
      </c>
      <c r="B2" s="381"/>
      <c r="C2" s="378"/>
      <c r="D2" s="4"/>
      <c r="E2" s="4"/>
      <c r="F2" s="4"/>
      <c r="G2" s="4"/>
      <c r="H2" s="4"/>
      <c r="I2" s="4"/>
      <c r="J2" s="4"/>
      <c r="K2" s="4"/>
      <c r="L2" s="4"/>
      <c r="M2" s="4"/>
      <c r="N2" s="4"/>
      <c r="O2" s="4"/>
      <c r="P2" s="4"/>
      <c r="Q2" s="4"/>
    </row>
    <row r="3" spans="1:17" ht="18.75" customHeight="1" x14ac:dyDescent="0.25">
      <c r="A3" s="42" t="s">
        <v>3300</v>
      </c>
      <c r="B3" s="382" t="s">
        <v>3301</v>
      </c>
      <c r="C3" s="378"/>
      <c r="D3" s="4"/>
      <c r="E3" s="4"/>
      <c r="F3" s="4"/>
      <c r="G3" s="4"/>
      <c r="H3" s="4"/>
      <c r="I3" s="4"/>
      <c r="J3" s="4"/>
      <c r="K3" s="4"/>
      <c r="L3" s="4"/>
      <c r="M3" s="4"/>
      <c r="N3" s="4"/>
      <c r="O3" s="4"/>
      <c r="P3" s="4"/>
      <c r="Q3" s="4"/>
    </row>
    <row r="4" spans="1:17" ht="37.5" hidden="1" customHeight="1" x14ac:dyDescent="0.25">
      <c r="A4" s="43" t="s">
        <v>3302</v>
      </c>
      <c r="B4" s="377" t="s">
        <v>3303</v>
      </c>
      <c r="C4" s="378"/>
      <c r="D4" s="4"/>
      <c r="E4" s="4"/>
      <c r="F4" s="4"/>
      <c r="G4" s="4"/>
      <c r="H4" s="4"/>
      <c r="I4" s="4"/>
      <c r="J4" s="4"/>
      <c r="K4" s="4"/>
      <c r="L4" s="4"/>
      <c r="M4" s="4"/>
      <c r="N4" s="4"/>
      <c r="O4" s="4"/>
      <c r="P4" s="4"/>
      <c r="Q4" s="4"/>
    </row>
    <row r="5" spans="1:17" ht="48" hidden="1" customHeight="1" x14ac:dyDescent="0.25">
      <c r="A5" s="43" t="s">
        <v>3302</v>
      </c>
      <c r="B5" s="377" t="s">
        <v>3304</v>
      </c>
      <c r="C5" s="378"/>
      <c r="D5" s="4"/>
      <c r="E5" s="4"/>
      <c r="F5" s="4"/>
      <c r="G5" s="4"/>
      <c r="H5" s="4"/>
      <c r="I5" s="4"/>
      <c r="J5" s="4"/>
      <c r="K5" s="4"/>
      <c r="L5" s="4"/>
      <c r="M5" s="4"/>
      <c r="N5" s="4"/>
      <c r="O5" s="4"/>
      <c r="P5" s="4"/>
      <c r="Q5" s="4"/>
    </row>
    <row r="6" spans="1:17" ht="59.25" hidden="1" customHeight="1" x14ac:dyDescent="0.25">
      <c r="A6" s="43" t="s">
        <v>3302</v>
      </c>
      <c r="B6" s="377" t="s">
        <v>3305</v>
      </c>
      <c r="C6" s="378"/>
      <c r="D6" s="4"/>
      <c r="E6" s="4"/>
      <c r="F6" s="4"/>
      <c r="G6" s="4"/>
      <c r="H6" s="4"/>
      <c r="I6" s="4"/>
      <c r="J6" s="4"/>
      <c r="K6" s="4"/>
      <c r="L6" s="4"/>
      <c r="M6" s="4"/>
      <c r="N6" s="4"/>
      <c r="O6" s="4"/>
      <c r="P6" s="4"/>
      <c r="Q6" s="4"/>
    </row>
    <row r="7" spans="1:17" ht="48" hidden="1" customHeight="1" x14ac:dyDescent="0.25">
      <c r="A7" s="43" t="s">
        <v>3306</v>
      </c>
      <c r="B7" s="377" t="s">
        <v>3307</v>
      </c>
      <c r="C7" s="378"/>
      <c r="D7" s="4"/>
      <c r="E7" s="4"/>
      <c r="F7" s="4"/>
      <c r="G7" s="4"/>
      <c r="H7" s="4"/>
      <c r="I7" s="4"/>
      <c r="J7" s="4"/>
      <c r="K7" s="4"/>
      <c r="L7" s="4"/>
      <c r="M7" s="4"/>
      <c r="N7" s="4"/>
      <c r="O7" s="4"/>
      <c r="P7" s="4"/>
      <c r="Q7" s="4"/>
    </row>
    <row r="8" spans="1:17" ht="41.25" hidden="1" customHeight="1" x14ac:dyDescent="0.25">
      <c r="A8" s="43" t="s">
        <v>3308</v>
      </c>
      <c r="B8" s="377" t="s">
        <v>3309</v>
      </c>
      <c r="C8" s="378"/>
      <c r="D8" s="4"/>
      <c r="E8" s="4"/>
      <c r="F8" s="4"/>
      <c r="G8" s="4"/>
      <c r="H8" s="4"/>
      <c r="I8" s="4"/>
      <c r="J8" s="4"/>
      <c r="K8" s="4"/>
      <c r="L8" s="4"/>
      <c r="M8" s="4"/>
      <c r="N8" s="4"/>
      <c r="O8" s="4"/>
      <c r="P8" s="4"/>
      <c r="Q8" s="4"/>
    </row>
    <row r="9" spans="1:17" ht="59.25" hidden="1" customHeight="1" x14ac:dyDescent="0.25">
      <c r="A9" s="43" t="s">
        <v>3310</v>
      </c>
      <c r="B9" s="377" t="s">
        <v>3311</v>
      </c>
      <c r="C9" s="378"/>
      <c r="D9" s="4"/>
      <c r="E9" s="4"/>
      <c r="F9" s="4"/>
      <c r="G9" s="4"/>
      <c r="H9" s="4"/>
      <c r="I9" s="4"/>
      <c r="J9" s="4"/>
      <c r="K9" s="4"/>
      <c r="L9" s="4"/>
      <c r="M9" s="4"/>
      <c r="N9" s="4"/>
      <c r="O9" s="4"/>
      <c r="P9" s="4"/>
      <c r="Q9" s="4"/>
    </row>
    <row r="10" spans="1:17" ht="61.5" hidden="1" customHeight="1" x14ac:dyDescent="0.25">
      <c r="A10" s="43" t="s">
        <v>3310</v>
      </c>
      <c r="B10" s="377" t="s">
        <v>3312</v>
      </c>
      <c r="C10" s="378"/>
      <c r="D10" s="4"/>
      <c r="E10" s="4"/>
      <c r="F10" s="4"/>
      <c r="G10" s="4"/>
      <c r="H10" s="4"/>
      <c r="I10" s="4"/>
      <c r="J10" s="4"/>
      <c r="K10" s="4"/>
      <c r="L10" s="4"/>
      <c r="M10" s="4"/>
      <c r="N10" s="4"/>
      <c r="O10" s="4"/>
      <c r="P10" s="4"/>
      <c r="Q10" s="4"/>
    </row>
    <row r="11" spans="1:17" ht="43.5" hidden="1" customHeight="1" x14ac:dyDescent="0.25">
      <c r="A11" s="43" t="s">
        <v>3310</v>
      </c>
      <c r="B11" s="377" t="s">
        <v>3313</v>
      </c>
      <c r="C11" s="378"/>
      <c r="D11" s="4"/>
      <c r="E11" s="4"/>
      <c r="F11" s="4"/>
      <c r="G11" s="4"/>
      <c r="H11" s="4"/>
      <c r="I11" s="4"/>
      <c r="J11" s="4"/>
      <c r="K11" s="4"/>
      <c r="L11" s="4"/>
      <c r="M11" s="4"/>
      <c r="N11" s="4"/>
      <c r="O11" s="4"/>
      <c r="P11" s="4"/>
      <c r="Q11" s="4"/>
    </row>
    <row r="12" spans="1:17" ht="27.75" hidden="1" customHeight="1" x14ac:dyDescent="0.25">
      <c r="A12" s="43" t="s">
        <v>3314</v>
      </c>
      <c r="B12" s="377" t="s">
        <v>3315</v>
      </c>
      <c r="C12" s="378"/>
      <c r="D12" s="4"/>
      <c r="E12" s="4"/>
      <c r="F12" s="4"/>
      <c r="G12" s="4"/>
      <c r="H12" s="4"/>
      <c r="I12" s="4"/>
      <c r="J12" s="4"/>
      <c r="K12" s="4"/>
      <c r="L12" s="4"/>
      <c r="M12" s="4"/>
      <c r="N12" s="4"/>
      <c r="O12" s="4"/>
      <c r="P12" s="4"/>
      <c r="Q12" s="4"/>
    </row>
    <row r="13" spans="1:17" ht="27.75" hidden="1" customHeight="1" x14ac:dyDescent="0.25">
      <c r="A13" s="43" t="s">
        <v>3316</v>
      </c>
      <c r="B13" s="377" t="s">
        <v>3317</v>
      </c>
      <c r="C13" s="378"/>
      <c r="D13" s="4"/>
      <c r="E13" s="4"/>
      <c r="F13" s="4"/>
      <c r="G13" s="4"/>
      <c r="H13" s="4"/>
      <c r="I13" s="4"/>
      <c r="J13" s="4"/>
      <c r="K13" s="4"/>
      <c r="L13" s="4"/>
      <c r="M13" s="4"/>
      <c r="N13" s="4"/>
      <c r="O13" s="4"/>
      <c r="P13" s="4"/>
      <c r="Q13" s="4"/>
    </row>
    <row r="14" spans="1:17" ht="45.75" hidden="1" customHeight="1" x14ac:dyDescent="0.25">
      <c r="A14" s="43" t="s">
        <v>3318</v>
      </c>
      <c r="B14" s="377" t="s">
        <v>3319</v>
      </c>
      <c r="C14" s="378"/>
      <c r="D14" s="4"/>
      <c r="E14" s="4"/>
      <c r="F14" s="4"/>
      <c r="G14" s="4"/>
      <c r="H14" s="4"/>
      <c r="I14" s="4"/>
      <c r="J14" s="4"/>
      <c r="K14" s="4"/>
      <c r="L14" s="4"/>
      <c r="M14" s="4"/>
      <c r="N14" s="4"/>
      <c r="O14" s="4"/>
      <c r="P14" s="4"/>
      <c r="Q14" s="4"/>
    </row>
    <row r="15" spans="1:17" ht="45.75" hidden="1" customHeight="1" x14ac:dyDescent="0.25">
      <c r="A15" s="43" t="s">
        <v>3320</v>
      </c>
      <c r="B15" s="377" t="s">
        <v>3321</v>
      </c>
      <c r="C15" s="378"/>
      <c r="D15" s="4"/>
      <c r="E15" s="4"/>
      <c r="F15" s="4"/>
      <c r="G15" s="4"/>
      <c r="H15" s="4"/>
      <c r="I15" s="4"/>
      <c r="J15" s="4"/>
      <c r="K15" s="4"/>
      <c r="L15" s="4"/>
      <c r="M15" s="4"/>
      <c r="N15" s="4"/>
      <c r="O15" s="4"/>
      <c r="P15" s="4"/>
      <c r="Q15" s="4"/>
    </row>
    <row r="16" spans="1:17" ht="51" hidden="1" customHeight="1" x14ac:dyDescent="0.25">
      <c r="A16" s="43" t="s">
        <v>3322</v>
      </c>
      <c r="B16" s="377" t="s">
        <v>3323</v>
      </c>
      <c r="C16" s="378"/>
      <c r="D16" s="4"/>
      <c r="E16" s="4"/>
      <c r="F16" s="4"/>
      <c r="G16" s="4"/>
      <c r="H16" s="4"/>
      <c r="I16" s="4"/>
      <c r="J16" s="4"/>
      <c r="K16" s="4"/>
      <c r="L16" s="4"/>
      <c r="M16" s="4"/>
      <c r="N16" s="4"/>
      <c r="O16" s="4"/>
      <c r="P16" s="4"/>
      <c r="Q16" s="4"/>
    </row>
    <row r="17" spans="1:17" ht="27.75" hidden="1" customHeight="1" x14ac:dyDescent="0.25">
      <c r="A17" s="43" t="s">
        <v>3324</v>
      </c>
      <c r="B17" s="377" t="s">
        <v>3325</v>
      </c>
      <c r="C17" s="378"/>
      <c r="D17" s="4"/>
      <c r="E17" s="4"/>
      <c r="F17" s="4"/>
      <c r="G17" s="4"/>
      <c r="H17" s="4"/>
      <c r="I17" s="4"/>
      <c r="J17" s="4"/>
      <c r="K17" s="4"/>
      <c r="L17" s="4"/>
      <c r="M17" s="4"/>
      <c r="N17" s="4"/>
      <c r="O17" s="4"/>
      <c r="P17" s="4"/>
      <c r="Q17" s="4"/>
    </row>
    <row r="18" spans="1:17" ht="27.75" hidden="1" customHeight="1" x14ac:dyDescent="0.25">
      <c r="A18" s="43" t="s">
        <v>3326</v>
      </c>
      <c r="B18" s="377" t="s">
        <v>3327</v>
      </c>
      <c r="C18" s="378"/>
      <c r="D18" s="4"/>
      <c r="E18" s="4"/>
      <c r="F18" s="4"/>
      <c r="G18" s="4"/>
      <c r="H18" s="4"/>
      <c r="I18" s="4"/>
      <c r="J18" s="4"/>
      <c r="K18" s="4"/>
      <c r="L18" s="4"/>
      <c r="M18" s="4"/>
      <c r="N18" s="4"/>
      <c r="O18" s="4"/>
      <c r="P18" s="4"/>
      <c r="Q18" s="4"/>
    </row>
    <row r="19" spans="1:17" ht="45" hidden="1" customHeight="1" x14ac:dyDescent="0.25">
      <c r="A19" s="43" t="s">
        <v>3326</v>
      </c>
      <c r="B19" s="377" t="s">
        <v>3328</v>
      </c>
      <c r="C19" s="378"/>
      <c r="D19" s="4"/>
      <c r="E19" s="4"/>
      <c r="F19" s="4"/>
      <c r="G19" s="4"/>
      <c r="H19" s="4"/>
      <c r="I19" s="4"/>
      <c r="J19" s="4"/>
      <c r="K19" s="4"/>
      <c r="L19" s="4"/>
      <c r="M19" s="4"/>
      <c r="N19" s="4"/>
      <c r="O19" s="4"/>
      <c r="P19" s="4"/>
      <c r="Q19" s="4"/>
    </row>
    <row r="20" spans="1:17" ht="45" hidden="1" customHeight="1" x14ac:dyDescent="0.25">
      <c r="A20" s="43" t="s">
        <v>3329</v>
      </c>
      <c r="B20" s="377" t="s">
        <v>3330</v>
      </c>
      <c r="C20" s="378"/>
      <c r="D20" s="4"/>
      <c r="E20" s="4"/>
      <c r="F20" s="4"/>
      <c r="G20" s="4"/>
      <c r="H20" s="4"/>
      <c r="I20" s="4"/>
      <c r="J20" s="4"/>
      <c r="K20" s="4"/>
      <c r="L20" s="4"/>
      <c r="M20" s="4"/>
      <c r="N20" s="4"/>
      <c r="O20" s="4"/>
      <c r="P20" s="4"/>
      <c r="Q20" s="4"/>
    </row>
    <row r="21" spans="1:17" ht="30" hidden="1" customHeight="1" x14ac:dyDescent="0.25">
      <c r="A21" s="43" t="s">
        <v>3331</v>
      </c>
      <c r="B21" s="377" t="s">
        <v>3332</v>
      </c>
      <c r="C21" s="378"/>
      <c r="D21" s="4"/>
      <c r="E21" s="4"/>
      <c r="F21" s="4"/>
      <c r="G21" s="4"/>
      <c r="H21" s="4"/>
      <c r="I21" s="4"/>
      <c r="J21" s="4"/>
      <c r="K21" s="4"/>
      <c r="L21" s="4"/>
      <c r="M21" s="4"/>
      <c r="N21" s="4"/>
      <c r="O21" s="4"/>
      <c r="P21" s="4"/>
      <c r="Q21" s="4"/>
    </row>
    <row r="22" spans="1:17" ht="30" hidden="1" customHeight="1" x14ac:dyDescent="0.25">
      <c r="A22" s="43" t="s">
        <v>3333</v>
      </c>
      <c r="B22" s="377" t="s">
        <v>3334</v>
      </c>
      <c r="C22" s="378"/>
      <c r="D22" s="4"/>
      <c r="E22" s="4"/>
      <c r="F22" s="4"/>
      <c r="G22" s="4"/>
      <c r="H22" s="4"/>
      <c r="I22" s="4"/>
      <c r="J22" s="4"/>
      <c r="K22" s="4"/>
      <c r="L22" s="4"/>
      <c r="M22" s="4"/>
      <c r="N22" s="4"/>
      <c r="O22" s="4"/>
      <c r="P22" s="4"/>
      <c r="Q22" s="4"/>
    </row>
    <row r="23" spans="1:17" ht="30" hidden="1" customHeight="1" x14ac:dyDescent="0.25">
      <c r="A23" s="43" t="s">
        <v>3335</v>
      </c>
      <c r="B23" s="377" t="s">
        <v>3336</v>
      </c>
      <c r="C23" s="378"/>
      <c r="D23" s="4"/>
      <c r="E23" s="4"/>
      <c r="F23" s="4"/>
      <c r="G23" s="4"/>
      <c r="H23" s="4"/>
      <c r="I23" s="4"/>
      <c r="J23" s="4"/>
      <c r="K23" s="4"/>
      <c r="L23" s="4"/>
      <c r="M23" s="4"/>
      <c r="N23" s="4"/>
      <c r="O23" s="4"/>
      <c r="P23" s="4"/>
      <c r="Q23" s="4"/>
    </row>
    <row r="24" spans="1:17" ht="30" hidden="1" customHeight="1" x14ac:dyDescent="0.25">
      <c r="A24" s="43" t="s">
        <v>3337</v>
      </c>
      <c r="B24" s="377" t="s">
        <v>3338</v>
      </c>
      <c r="C24" s="378"/>
      <c r="D24" s="4"/>
      <c r="E24" s="4"/>
      <c r="F24" s="4"/>
      <c r="G24" s="4"/>
      <c r="H24" s="4"/>
      <c r="I24" s="4"/>
      <c r="J24" s="4"/>
      <c r="K24" s="4"/>
      <c r="L24" s="4"/>
      <c r="M24" s="4"/>
      <c r="N24" s="4"/>
      <c r="O24" s="4"/>
      <c r="P24" s="4"/>
      <c r="Q24" s="4"/>
    </row>
    <row r="25" spans="1:17" ht="30" hidden="1" customHeight="1" x14ac:dyDescent="0.25">
      <c r="A25" s="43" t="s">
        <v>3339</v>
      </c>
      <c r="B25" s="377" t="s">
        <v>3340</v>
      </c>
      <c r="C25" s="378"/>
      <c r="D25" s="4"/>
      <c r="E25" s="4"/>
      <c r="F25" s="4"/>
      <c r="G25" s="4"/>
      <c r="H25" s="4"/>
      <c r="I25" s="4"/>
      <c r="J25" s="4"/>
      <c r="K25" s="4"/>
      <c r="L25" s="4"/>
      <c r="M25" s="4"/>
      <c r="N25" s="4"/>
      <c r="O25" s="4"/>
      <c r="P25" s="4"/>
      <c r="Q25" s="4"/>
    </row>
    <row r="26" spans="1:17" ht="30" hidden="1" customHeight="1" x14ac:dyDescent="0.25">
      <c r="A26" s="43" t="s">
        <v>3341</v>
      </c>
      <c r="B26" s="377" t="s">
        <v>3342</v>
      </c>
      <c r="C26" s="378"/>
      <c r="D26" s="4"/>
      <c r="E26" s="4"/>
      <c r="F26" s="4"/>
      <c r="G26" s="4"/>
      <c r="H26" s="4"/>
      <c r="I26" s="4"/>
      <c r="J26" s="4"/>
      <c r="K26" s="4"/>
      <c r="L26" s="4"/>
      <c r="M26" s="4"/>
      <c r="N26" s="4"/>
      <c r="O26" s="4"/>
      <c r="P26" s="4"/>
      <c r="Q26" s="4"/>
    </row>
    <row r="27" spans="1:17" ht="70.5" hidden="1" customHeight="1" x14ac:dyDescent="0.25">
      <c r="A27" s="43" t="s">
        <v>3343</v>
      </c>
      <c r="B27" s="377" t="s">
        <v>3344</v>
      </c>
      <c r="C27" s="378"/>
      <c r="D27" s="4"/>
      <c r="E27" s="4"/>
      <c r="F27" s="4"/>
      <c r="G27" s="4"/>
      <c r="H27" s="4"/>
      <c r="I27" s="4"/>
      <c r="J27" s="4"/>
      <c r="K27" s="4"/>
      <c r="L27" s="4"/>
      <c r="M27" s="4"/>
      <c r="N27" s="4"/>
      <c r="O27" s="4"/>
      <c r="P27" s="4"/>
      <c r="Q27" s="4"/>
    </row>
    <row r="28" spans="1:17" ht="48" hidden="1" customHeight="1" x14ac:dyDescent="0.25">
      <c r="A28" s="43" t="s">
        <v>3345</v>
      </c>
      <c r="B28" s="377" t="s">
        <v>3346</v>
      </c>
      <c r="C28" s="378"/>
      <c r="D28" s="4"/>
      <c r="E28" s="4"/>
      <c r="F28" s="4"/>
      <c r="G28" s="4"/>
      <c r="H28" s="4"/>
      <c r="I28" s="4"/>
      <c r="J28" s="4"/>
      <c r="K28" s="4"/>
      <c r="L28" s="4"/>
      <c r="M28" s="4"/>
      <c r="N28" s="4"/>
      <c r="O28" s="4"/>
      <c r="P28" s="4"/>
      <c r="Q28" s="4"/>
    </row>
    <row r="29" spans="1:17" ht="100.5" hidden="1" customHeight="1" x14ac:dyDescent="0.25">
      <c r="A29" s="43" t="s">
        <v>3347</v>
      </c>
      <c r="B29" s="377" t="s">
        <v>3348</v>
      </c>
      <c r="C29" s="378"/>
      <c r="D29" s="4"/>
      <c r="E29" s="4"/>
      <c r="F29" s="4"/>
      <c r="G29" s="4"/>
      <c r="H29" s="4"/>
      <c r="I29" s="4"/>
      <c r="J29" s="4"/>
      <c r="K29" s="4"/>
      <c r="L29" s="4"/>
      <c r="M29" s="4"/>
      <c r="N29" s="4"/>
      <c r="O29" s="4"/>
      <c r="P29" s="4"/>
      <c r="Q29" s="4"/>
    </row>
    <row r="30" spans="1:17" ht="45" hidden="1" customHeight="1" x14ac:dyDescent="0.25">
      <c r="A30" s="43" t="s">
        <v>3349</v>
      </c>
      <c r="B30" s="377" t="s">
        <v>3350</v>
      </c>
      <c r="C30" s="378"/>
      <c r="D30" s="4"/>
      <c r="E30" s="4"/>
      <c r="F30" s="4"/>
      <c r="G30" s="4"/>
      <c r="H30" s="4"/>
      <c r="I30" s="4"/>
      <c r="J30" s="4"/>
      <c r="K30" s="4"/>
      <c r="L30" s="4"/>
      <c r="M30" s="4"/>
      <c r="N30" s="4"/>
      <c r="O30" s="4"/>
      <c r="P30" s="4"/>
      <c r="Q30" s="4"/>
    </row>
    <row r="31" spans="1:17" ht="45" hidden="1" customHeight="1" x14ac:dyDescent="0.25">
      <c r="A31" s="43" t="s">
        <v>3351</v>
      </c>
      <c r="B31" s="377" t="s">
        <v>3352</v>
      </c>
      <c r="C31" s="378"/>
      <c r="D31" s="4"/>
      <c r="E31" s="4"/>
      <c r="F31" s="4"/>
      <c r="G31" s="4"/>
      <c r="H31" s="4"/>
      <c r="I31" s="4"/>
      <c r="J31" s="4"/>
      <c r="K31" s="4"/>
      <c r="L31" s="4"/>
      <c r="M31" s="4"/>
      <c r="N31" s="4"/>
      <c r="O31" s="4"/>
      <c r="P31" s="4"/>
      <c r="Q31" s="4"/>
    </row>
    <row r="32" spans="1:17" ht="45" hidden="1" customHeight="1" x14ac:dyDescent="0.25">
      <c r="A32" s="43" t="s">
        <v>3353</v>
      </c>
      <c r="B32" s="377" t="s">
        <v>3354</v>
      </c>
      <c r="C32" s="378"/>
      <c r="D32" s="4"/>
      <c r="E32" s="4"/>
      <c r="F32" s="4"/>
      <c r="G32" s="4"/>
      <c r="H32" s="4"/>
      <c r="I32" s="4"/>
      <c r="J32" s="4"/>
      <c r="K32" s="4"/>
      <c r="L32" s="4"/>
      <c r="M32" s="4"/>
      <c r="N32" s="4"/>
      <c r="O32" s="4"/>
      <c r="P32" s="4"/>
      <c r="Q32" s="4"/>
    </row>
    <row r="33" spans="1:17" ht="72" hidden="1" customHeight="1" x14ac:dyDescent="0.25">
      <c r="A33" s="43" t="s">
        <v>3355</v>
      </c>
      <c r="B33" s="377" t="s">
        <v>3356</v>
      </c>
      <c r="C33" s="378"/>
      <c r="D33" s="4"/>
      <c r="E33" s="4"/>
      <c r="F33" s="4"/>
      <c r="G33" s="4"/>
      <c r="H33" s="4"/>
      <c r="I33" s="4"/>
      <c r="J33" s="4"/>
      <c r="K33" s="4"/>
      <c r="L33" s="4"/>
      <c r="M33" s="4"/>
      <c r="N33" s="4"/>
      <c r="O33" s="4"/>
      <c r="P33" s="4"/>
      <c r="Q33" s="4"/>
    </row>
    <row r="34" spans="1:17" ht="79.5" hidden="1" customHeight="1" x14ac:dyDescent="0.25">
      <c r="A34" s="43" t="s">
        <v>3357</v>
      </c>
      <c r="B34" s="377" t="s">
        <v>3358</v>
      </c>
      <c r="C34" s="378"/>
      <c r="D34" s="4"/>
      <c r="E34" s="4"/>
      <c r="F34" s="4"/>
      <c r="G34" s="4"/>
      <c r="H34" s="4"/>
      <c r="I34" s="4"/>
      <c r="J34" s="4"/>
      <c r="K34" s="4"/>
      <c r="L34" s="4"/>
      <c r="M34" s="4"/>
      <c r="N34" s="4"/>
      <c r="O34" s="4"/>
      <c r="P34" s="4"/>
      <c r="Q34" s="4"/>
    </row>
    <row r="35" spans="1:17" ht="70.5" hidden="1" customHeight="1" x14ac:dyDescent="0.25">
      <c r="A35" s="43" t="s">
        <v>3359</v>
      </c>
      <c r="B35" s="377" t="s">
        <v>3360</v>
      </c>
      <c r="C35" s="378"/>
      <c r="D35" s="4"/>
      <c r="E35" s="4"/>
      <c r="F35" s="4"/>
      <c r="G35" s="4"/>
      <c r="H35" s="4"/>
      <c r="I35" s="4"/>
      <c r="J35" s="4"/>
      <c r="K35" s="4"/>
      <c r="L35" s="4"/>
      <c r="M35" s="4"/>
      <c r="N35" s="4"/>
      <c r="O35" s="4"/>
      <c r="P35" s="4"/>
      <c r="Q35" s="4"/>
    </row>
    <row r="36" spans="1:17" ht="45.75" hidden="1" customHeight="1" x14ac:dyDescent="0.25">
      <c r="A36" s="43" t="s">
        <v>3361</v>
      </c>
      <c r="B36" s="377" t="s">
        <v>3362</v>
      </c>
      <c r="C36" s="378"/>
      <c r="D36" s="4"/>
      <c r="E36" s="4"/>
      <c r="F36" s="4"/>
      <c r="G36" s="4"/>
      <c r="H36" s="4"/>
      <c r="I36" s="4"/>
      <c r="J36" s="4"/>
      <c r="K36" s="4"/>
      <c r="L36" s="4"/>
      <c r="M36" s="4"/>
      <c r="N36" s="4"/>
      <c r="O36" s="4"/>
      <c r="P36" s="4"/>
      <c r="Q36" s="4"/>
    </row>
    <row r="37" spans="1:17" ht="54.75" hidden="1" customHeight="1" x14ac:dyDescent="0.25">
      <c r="A37" s="43" t="s">
        <v>3363</v>
      </c>
      <c r="B37" s="377" t="s">
        <v>3364</v>
      </c>
      <c r="C37" s="378"/>
      <c r="D37" s="4"/>
      <c r="E37" s="4"/>
      <c r="F37" s="4"/>
      <c r="G37" s="4"/>
      <c r="H37" s="4"/>
      <c r="I37" s="4"/>
      <c r="J37" s="4"/>
      <c r="K37" s="4"/>
      <c r="L37" s="4"/>
      <c r="M37" s="4"/>
      <c r="N37" s="4"/>
      <c r="O37" s="4"/>
      <c r="P37" s="4"/>
      <c r="Q37" s="4"/>
    </row>
    <row r="38" spans="1:17" ht="37.5" hidden="1" customHeight="1" x14ac:dyDescent="0.25">
      <c r="A38" s="43" t="s">
        <v>3365</v>
      </c>
      <c r="B38" s="377" t="s">
        <v>3366</v>
      </c>
      <c r="C38" s="378"/>
      <c r="D38" s="4"/>
      <c r="E38" s="4"/>
      <c r="F38" s="4"/>
      <c r="G38" s="4"/>
      <c r="H38" s="4"/>
      <c r="I38" s="4"/>
      <c r="J38" s="4"/>
      <c r="K38" s="4"/>
      <c r="L38" s="4"/>
      <c r="M38" s="4"/>
      <c r="N38" s="4"/>
      <c r="O38" s="4"/>
      <c r="P38" s="4"/>
      <c r="Q38" s="4"/>
    </row>
    <row r="39" spans="1:17" ht="61.5" hidden="1" customHeight="1" x14ac:dyDescent="0.25">
      <c r="A39" s="43" t="s">
        <v>3367</v>
      </c>
      <c r="B39" s="377" t="s">
        <v>3368</v>
      </c>
      <c r="C39" s="378"/>
      <c r="D39" s="4"/>
      <c r="E39" s="4"/>
      <c r="F39" s="4"/>
      <c r="G39" s="4"/>
      <c r="H39" s="4"/>
      <c r="I39" s="4"/>
      <c r="J39" s="4"/>
      <c r="K39" s="4"/>
      <c r="L39" s="4"/>
      <c r="M39" s="4"/>
      <c r="N39" s="4"/>
      <c r="O39" s="4"/>
      <c r="P39" s="4"/>
      <c r="Q39" s="4"/>
    </row>
    <row r="40" spans="1:17" ht="53.25" hidden="1" customHeight="1" x14ac:dyDescent="0.25">
      <c r="A40" s="43" t="s">
        <v>3369</v>
      </c>
      <c r="B40" s="377" t="s">
        <v>3370</v>
      </c>
      <c r="C40" s="378"/>
      <c r="D40" s="4"/>
      <c r="E40" s="4"/>
      <c r="F40" s="4"/>
      <c r="G40" s="4"/>
      <c r="H40" s="4"/>
      <c r="I40" s="4"/>
      <c r="J40" s="4"/>
      <c r="K40" s="4"/>
      <c r="L40" s="4"/>
      <c r="M40" s="4"/>
      <c r="N40" s="4"/>
      <c r="O40" s="4"/>
      <c r="P40" s="4"/>
      <c r="Q40" s="4"/>
    </row>
    <row r="41" spans="1:17" ht="73.5" hidden="1" customHeight="1" x14ac:dyDescent="0.25">
      <c r="A41" s="43" t="s">
        <v>3371</v>
      </c>
      <c r="B41" s="377" t="s">
        <v>3372</v>
      </c>
      <c r="C41" s="378"/>
      <c r="D41" s="4"/>
      <c r="E41" s="4"/>
      <c r="F41" s="4"/>
      <c r="G41" s="4"/>
      <c r="H41" s="4"/>
      <c r="I41" s="4"/>
      <c r="J41" s="4"/>
      <c r="K41" s="4"/>
      <c r="L41" s="4"/>
      <c r="M41" s="4"/>
      <c r="N41" s="4"/>
      <c r="O41" s="4"/>
      <c r="P41" s="4"/>
      <c r="Q41" s="4"/>
    </row>
    <row r="42" spans="1:17" ht="57.75" hidden="1" customHeight="1" x14ac:dyDescent="0.25">
      <c r="A42" s="43" t="s">
        <v>3373</v>
      </c>
      <c r="B42" s="377" t="s">
        <v>3374</v>
      </c>
      <c r="C42" s="378"/>
      <c r="D42" s="4"/>
      <c r="E42" s="4"/>
      <c r="F42" s="4"/>
      <c r="G42" s="4"/>
      <c r="H42" s="4"/>
      <c r="I42" s="4"/>
      <c r="J42" s="4"/>
      <c r="K42" s="4"/>
      <c r="L42" s="4"/>
      <c r="M42" s="4"/>
      <c r="N42" s="4"/>
      <c r="O42" s="4"/>
      <c r="P42" s="4"/>
      <c r="Q42" s="4"/>
    </row>
    <row r="43" spans="1:17" ht="84" hidden="1" customHeight="1" x14ac:dyDescent="0.25">
      <c r="A43" s="43" t="s">
        <v>3375</v>
      </c>
      <c r="B43" s="377" t="s">
        <v>3376</v>
      </c>
      <c r="C43" s="378"/>
      <c r="D43" s="4"/>
      <c r="E43" s="4"/>
      <c r="F43" s="4"/>
      <c r="G43" s="4"/>
      <c r="H43" s="4"/>
      <c r="I43" s="4"/>
      <c r="J43" s="4"/>
      <c r="K43" s="4"/>
      <c r="L43" s="4"/>
      <c r="M43" s="4"/>
      <c r="N43" s="4"/>
      <c r="O43" s="4"/>
      <c r="P43" s="4"/>
      <c r="Q43" s="4"/>
    </row>
    <row r="44" spans="1:17" ht="48" hidden="1" customHeight="1" x14ac:dyDescent="0.25">
      <c r="A44" s="43" t="s">
        <v>3377</v>
      </c>
      <c r="B44" s="377" t="s">
        <v>3378</v>
      </c>
      <c r="C44" s="378"/>
      <c r="D44" s="4"/>
      <c r="E44" s="4"/>
      <c r="F44" s="4"/>
      <c r="G44" s="4"/>
      <c r="H44" s="4"/>
      <c r="I44" s="4"/>
      <c r="J44" s="4"/>
      <c r="K44" s="4"/>
      <c r="L44" s="4"/>
      <c r="M44" s="4"/>
      <c r="N44" s="4"/>
      <c r="O44" s="4"/>
      <c r="P44" s="4"/>
      <c r="Q44" s="4"/>
    </row>
    <row r="45" spans="1:17" ht="57" hidden="1" customHeight="1" x14ac:dyDescent="0.25">
      <c r="A45" s="43" t="s">
        <v>3379</v>
      </c>
      <c r="B45" s="377" t="s">
        <v>3380</v>
      </c>
      <c r="C45" s="378"/>
      <c r="D45" s="4"/>
      <c r="E45" s="4"/>
      <c r="F45" s="4"/>
      <c r="G45" s="4"/>
      <c r="H45" s="4"/>
      <c r="I45" s="4"/>
      <c r="J45" s="4"/>
      <c r="K45" s="4"/>
      <c r="L45" s="4"/>
      <c r="M45" s="4"/>
      <c r="N45" s="4"/>
      <c r="O45" s="4"/>
      <c r="P45" s="4"/>
      <c r="Q45" s="4"/>
    </row>
    <row r="46" spans="1:17" ht="73.5" hidden="1" customHeight="1" x14ac:dyDescent="0.25">
      <c r="A46" s="43" t="s">
        <v>3381</v>
      </c>
      <c r="B46" s="387" t="s">
        <v>3382</v>
      </c>
      <c r="C46" s="378"/>
      <c r="D46" s="41"/>
      <c r="E46" s="4"/>
      <c r="F46" s="4"/>
      <c r="G46" s="4"/>
      <c r="H46" s="4"/>
      <c r="I46" s="4"/>
      <c r="J46" s="4"/>
      <c r="K46" s="4"/>
      <c r="L46" s="4"/>
      <c r="M46" s="4"/>
      <c r="N46" s="4"/>
      <c r="O46" s="4"/>
      <c r="P46" s="4"/>
      <c r="Q46" s="4"/>
    </row>
    <row r="47" spans="1:17" ht="66" hidden="1" customHeight="1" x14ac:dyDescent="0.25">
      <c r="A47" s="48" t="s">
        <v>3383</v>
      </c>
      <c r="B47" s="388" t="s">
        <v>3384</v>
      </c>
      <c r="C47" s="388"/>
      <c r="D47" s="4"/>
      <c r="E47" s="4"/>
      <c r="F47" s="4"/>
      <c r="G47" s="4"/>
      <c r="H47" s="4"/>
      <c r="I47" s="4"/>
      <c r="J47" s="4"/>
      <c r="K47" s="4"/>
      <c r="L47" s="4"/>
      <c r="M47" s="4"/>
      <c r="N47" s="4"/>
      <c r="O47" s="4"/>
      <c r="P47" s="4"/>
      <c r="Q47" s="4"/>
    </row>
    <row r="48" spans="1:17" ht="123.75" customHeight="1" x14ac:dyDescent="0.25">
      <c r="A48" s="271" t="s">
        <v>3385</v>
      </c>
      <c r="B48" s="386" t="s">
        <v>3386</v>
      </c>
      <c r="C48" s="385"/>
      <c r="D48" s="4"/>
      <c r="E48" s="4"/>
      <c r="F48" s="4"/>
      <c r="G48" s="4"/>
      <c r="H48" s="4"/>
      <c r="I48" s="4"/>
      <c r="J48" s="4"/>
      <c r="K48" s="4"/>
      <c r="L48" s="4"/>
      <c r="M48" s="4"/>
      <c r="N48" s="4"/>
      <c r="O48" s="4"/>
      <c r="P48" s="4"/>
      <c r="Q48" s="4"/>
    </row>
    <row r="49" spans="1:17" ht="34.5" customHeight="1" x14ac:dyDescent="0.25">
      <c r="A49" s="271" t="s">
        <v>3387</v>
      </c>
      <c r="B49" s="384" t="s">
        <v>3388</v>
      </c>
      <c r="C49" s="385"/>
      <c r="D49" s="4"/>
      <c r="E49" s="4"/>
      <c r="F49" s="4"/>
      <c r="G49" s="4"/>
      <c r="H49" s="4"/>
      <c r="I49" s="4"/>
      <c r="J49" s="4"/>
      <c r="K49" s="4"/>
      <c r="L49" s="4"/>
      <c r="M49" s="4"/>
      <c r="N49" s="4"/>
      <c r="O49" s="4"/>
      <c r="P49" s="4"/>
      <c r="Q49" s="4"/>
    </row>
    <row r="50" spans="1:17" ht="34.5" customHeight="1" x14ac:dyDescent="0.25">
      <c r="A50" s="271" t="s">
        <v>3389</v>
      </c>
      <c r="B50" s="384" t="s">
        <v>3390</v>
      </c>
      <c r="C50" s="385"/>
      <c r="D50" s="4"/>
      <c r="E50" s="4"/>
      <c r="F50" s="4"/>
      <c r="G50" s="4"/>
      <c r="H50" s="4"/>
      <c r="I50" s="4"/>
      <c r="J50" s="4"/>
      <c r="K50" s="4"/>
      <c r="L50" s="4"/>
      <c r="M50" s="4"/>
      <c r="N50" s="4"/>
      <c r="O50" s="4"/>
      <c r="P50" s="4"/>
      <c r="Q50" s="4"/>
    </row>
    <row r="51" spans="1:17" ht="31.5" customHeight="1" x14ac:dyDescent="0.25">
      <c r="A51" s="313" t="s">
        <v>3391</v>
      </c>
      <c r="B51" s="383" t="s">
        <v>3392</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 Kraljić</cp:lastModifiedBy>
  <cp:lastPrinted>2023-02-07T10:07:35Z</cp:lastPrinted>
  <dcterms:created xsi:type="dcterms:W3CDTF">2022-04-01T05:14:30Z</dcterms:created>
  <dcterms:modified xsi:type="dcterms:W3CDTF">2023-02-07T11:14:40Z</dcterms:modified>
</cp:coreProperties>
</file>